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ИНФОРМАЦИЯ\"/>
    </mc:Choice>
  </mc:AlternateContent>
  <bookViews>
    <workbookView xWindow="0" yWindow="0" windowWidth="28800" windowHeight="12330"/>
  </bookViews>
  <sheets>
    <sheet name="31.12.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6" i="1" l="1"/>
  <c r="I126" i="1" l="1"/>
  <c r="K110" i="1" l="1"/>
  <c r="K111" i="1"/>
  <c r="K99" i="1"/>
  <c r="L12" i="1" l="1"/>
  <c r="L13" i="1" s="1"/>
  <c r="L14" i="1" s="1"/>
  <c r="L15" i="1" s="1"/>
  <c r="L17" i="1" s="1"/>
  <c r="J222" i="1"/>
  <c r="F222" i="1"/>
  <c r="E212" i="1"/>
  <c r="E208" i="1"/>
  <c r="E204" i="1"/>
  <c r="E152" i="1"/>
  <c r="I122" i="1"/>
  <c r="I121" i="1"/>
  <c r="I117" i="1"/>
  <c r="E123" i="1"/>
  <c r="K109" i="1"/>
  <c r="K222" i="1" s="1"/>
  <c r="I102" i="1"/>
  <c r="I73" i="1"/>
  <c r="I72" i="1"/>
  <c r="I75" i="1"/>
  <c r="E72" i="1"/>
  <c r="I52" i="1"/>
  <c r="I70" i="1"/>
  <c r="I69" i="1"/>
  <c r="I68" i="1"/>
  <c r="I65" i="1"/>
  <c r="I38" i="1" l="1"/>
  <c r="I36" i="1"/>
  <c r="I37" i="1"/>
  <c r="I33" i="1"/>
  <c r="E38" i="1"/>
  <c r="E222" i="1" s="1"/>
  <c r="E223" i="1" s="1"/>
  <c r="I18" i="1"/>
  <c r="I20" i="1"/>
  <c r="I222" i="1" l="1"/>
  <c r="L222" i="1" s="1"/>
  <c r="L223" i="1" s="1"/>
  <c r="L18" i="1"/>
  <c r="L19" i="1" s="1"/>
  <c r="L20" i="1" s="1"/>
  <c r="L21" i="1" s="1"/>
  <c r="L32" i="1" s="1"/>
  <c r="L33" i="1" s="1"/>
  <c r="K223" i="1"/>
  <c r="J223" i="1"/>
  <c r="F223" i="1"/>
  <c r="I223" i="1" l="1"/>
  <c r="L34" i="1" l="1"/>
  <c r="L36" i="1" s="1"/>
  <c r="L37" i="1" s="1"/>
  <c r="L38" i="1" s="1"/>
  <c r="L47" i="1" s="1"/>
  <c r="L48" i="1" s="1"/>
  <c r="L52" i="1" l="1"/>
  <c r="L56" i="1" s="1"/>
  <c r="L57" i="1" s="1"/>
  <c r="L58" i="1" s="1"/>
  <c r="L59" i="1" s="1"/>
  <c r="L60" i="1" s="1"/>
  <c r="L64" i="1" s="1"/>
  <c r="L65" i="1" s="1"/>
  <c r="L66" i="1" s="1"/>
  <c r="L68" i="1" s="1"/>
  <c r="L69" i="1" s="1"/>
  <c r="L70" i="1" s="1"/>
  <c r="L72" i="1" s="1"/>
  <c r="L73" i="1" s="1"/>
  <c r="L74" i="1" s="1"/>
  <c r="L75" i="1" s="1"/>
  <c r="L76" i="1" s="1"/>
  <c r="L77" i="1" s="1"/>
  <c r="L78" i="1" s="1"/>
  <c r="L88" i="1" s="1"/>
  <c r="L89" i="1" s="1"/>
  <c r="L93" i="1" s="1"/>
  <c r="L95" i="1" s="1"/>
  <c r="L96" i="1" s="1"/>
  <c r="L99" i="1" s="1"/>
  <c r="L101" i="1" s="1"/>
  <c r="L102" i="1" l="1"/>
  <c r="L104" i="1" s="1"/>
  <c r="L107" i="1" l="1"/>
  <c r="L108" i="1" s="1"/>
  <c r="L109" i="1" s="1"/>
  <c r="L110" i="1" s="1"/>
  <c r="L111" i="1" s="1"/>
  <c r="L116" i="1" s="1"/>
  <c r="L117" i="1" s="1"/>
  <c r="L118" i="1" s="1"/>
  <c r="L120" i="1" s="1"/>
  <c r="L121" i="1" s="1"/>
  <c r="L122" i="1" s="1"/>
  <c r="L123" i="1" s="1"/>
  <c r="L125" i="1" s="1"/>
  <c r="L126" i="1" s="1"/>
  <c r="L127" i="1" s="1"/>
  <c r="L129" i="1" s="1"/>
  <c r="L130" i="1" s="1"/>
  <c r="L139" i="1" s="1"/>
  <c r="L140" i="1" s="1"/>
  <c r="L142" i="1" s="1"/>
  <c r="L144" i="1" s="1"/>
  <c r="L146" i="1" s="1"/>
  <c r="L148" i="1" s="1"/>
  <c r="L150" i="1" s="1"/>
  <c r="L152" i="1" s="1"/>
  <c r="L155" i="1" s="1"/>
  <c r="L157" i="1" s="1"/>
  <c r="L160" i="1" s="1"/>
  <c r="L161" i="1" s="1"/>
  <c r="L163" i="1" s="1"/>
  <c r="L164" i="1" s="1"/>
  <c r="L166" i="1" s="1"/>
  <c r="L167" i="1" s="1"/>
  <c r="L169" i="1" s="1"/>
  <c r="L170" i="1" s="1"/>
  <c r="L172" i="1" s="1"/>
  <c r="L173" i="1" s="1"/>
  <c r="L175" i="1" s="1"/>
  <c r="L176" i="1" s="1"/>
  <c r="L178" i="1" s="1"/>
  <c r="L185" i="1" s="1"/>
  <c r="L189" i="1" s="1"/>
  <c r="L193" i="1" s="1"/>
  <c r="L196" i="1" s="1"/>
  <c r="L200" i="1" s="1"/>
  <c r="L204" i="1" s="1"/>
  <c r="L208" i="1" s="1"/>
  <c r="L212" i="1" s="1"/>
  <c r="L216" i="1" s="1"/>
  <c r="L220" i="1" s="1"/>
</calcChain>
</file>

<file path=xl/sharedStrings.xml><?xml version="1.0" encoding="utf-8"?>
<sst xmlns="http://schemas.openxmlformats.org/spreadsheetml/2006/main" count="397" uniqueCount="234">
  <si>
    <t>Приложение 1</t>
  </si>
  <si>
    <t>И Н Ф О Р М А Ц И Я</t>
  </si>
  <si>
    <t>№ по ред</t>
  </si>
  <si>
    <t>Показатели / документи за промяна</t>
  </si>
  <si>
    <t>§§</t>
  </si>
  <si>
    <t>Промени по приходни параграфи</t>
  </si>
  <si>
    <t>Основание чл....</t>
  </si>
  <si>
    <t>Предназначение на средствата</t>
  </si>
  <si>
    <t>Промени по функции</t>
  </si>
  <si>
    <t>Увеличение /+/    Намаление /-/</t>
  </si>
  <si>
    <t>За делеги-раните от държавата      дейности</t>
  </si>
  <si>
    <t>За местни   дейности</t>
  </si>
  <si>
    <t>За делегираните от държавата         дейности</t>
  </si>
  <si>
    <t>За     дофинанси - ране</t>
  </si>
  <si>
    <t>За  местни          дейности</t>
  </si>
  <si>
    <t>чл. 112 ал. 6,</t>
  </si>
  <si>
    <t>на Кмета на Община Русе за:</t>
  </si>
  <si>
    <t>т. 1 от ЗПФ</t>
  </si>
  <si>
    <t>Предоставени средства от бюджетите  на детските градини за изпълнявани от тях проекти</t>
  </si>
  <si>
    <t>параграф 1000</t>
  </si>
  <si>
    <t>чл.289 ал. 1 т. 2 от ЗПУО</t>
  </si>
  <si>
    <t xml:space="preserve"> параграф 5100</t>
  </si>
  <si>
    <t xml:space="preserve"> </t>
  </si>
  <si>
    <t xml:space="preserve"> параграф 1000</t>
  </si>
  <si>
    <t>Предоставени средства от бюджетите  на училищата за изпълнявани от тях проекти</t>
  </si>
  <si>
    <t>Функция 5</t>
  </si>
  <si>
    <t>"Социално осиг.</t>
  </si>
  <si>
    <t>дейност 532</t>
  </si>
  <si>
    <t>параграф 0200</t>
  </si>
  <si>
    <t>параграф 0500</t>
  </si>
  <si>
    <t>параграф 4200</t>
  </si>
  <si>
    <t>дейност 561</t>
  </si>
  <si>
    <t>Получени средства от АСП за Лична помощ и Приемна грижа</t>
  </si>
  <si>
    <t>Трансфер от МТСП за осигуряване на заетост</t>
  </si>
  <si>
    <t>т. 2 от ЗПФ</t>
  </si>
  <si>
    <t>"Социално</t>
  </si>
  <si>
    <t>осигуряване,</t>
  </si>
  <si>
    <t>подпомагане  и</t>
  </si>
  <si>
    <t>грижи"</t>
  </si>
  <si>
    <t>чл.55а и чл. 111</t>
  </si>
  <si>
    <t>Функция 3</t>
  </si>
  <si>
    <t>ал. 1 от ЗПФ</t>
  </si>
  <si>
    <t>"Образование"</t>
  </si>
  <si>
    <t>Функция 8</t>
  </si>
  <si>
    <t>3118</t>
  </si>
  <si>
    <t>3111</t>
  </si>
  <si>
    <t>параграф 0100</t>
  </si>
  <si>
    <t>комунално стопанство и опазване на околната среда</t>
  </si>
  <si>
    <t xml:space="preserve"> параграф 0200</t>
  </si>
  <si>
    <t>дейност 326</t>
  </si>
  <si>
    <t>от ЗПФ</t>
  </si>
  <si>
    <t>дейност 322</t>
  </si>
  <si>
    <t>дейност 321</t>
  </si>
  <si>
    <t>дейност 311</t>
  </si>
  <si>
    <t>, ал.1 от  ЗПФ</t>
  </si>
  <si>
    <t>дейност 562</t>
  </si>
  <si>
    <t>"Социално осигуряване, подпомагане  и грижи"         дейност 532          параграф 0200</t>
  </si>
  <si>
    <t>чл.55а и чл. 111,</t>
  </si>
  <si>
    <t xml:space="preserve">на МФ за финансово осигуряване </t>
  </si>
  <si>
    <t xml:space="preserve"> ал. 1 от ЗПФ</t>
  </si>
  <si>
    <t>Образование</t>
  </si>
  <si>
    <t>чл. 111, ал. 1 от ЗПФ</t>
  </si>
  <si>
    <t xml:space="preserve">чл.55а и </t>
  </si>
  <si>
    <t>дейност 337</t>
  </si>
  <si>
    <t>Функция 4</t>
  </si>
  <si>
    <t>чл. 55а.2 и чл.111</t>
  </si>
  <si>
    <t>компенсирана промяна</t>
  </si>
  <si>
    <t>Относно: Изменения на бюджета на община Русе за периода 01.10.2025 г. - 31.12.2025 г.</t>
  </si>
  <si>
    <t>Начален план към 01.10.2025 г.</t>
  </si>
  <si>
    <t>Дарение от ДЗЗД"Рисайлинг Енд Уейст Калекшън" и "Уейтс Сплюшънс"ЕООД за км. Бъзън във връзка с организиране празника на селото</t>
  </si>
  <si>
    <t xml:space="preserve">  дейност 332     параграф 1000</t>
  </si>
  <si>
    <t>ЦПЛР "Общежитие за средношколци" - приходи  от продажби на услуги</t>
  </si>
  <si>
    <t>СУПНЕ "Фридрих Шилер" - приходи от наеми</t>
  </si>
  <si>
    <t>ЦПЛР "Общежитие за средношколци" - приходи от такси</t>
  </si>
  <si>
    <t>СУПНЕ "Фридрих Шилер" -глоби, санкции и неустойки</t>
  </si>
  <si>
    <t>ОУ"Никола Обретенов" - реализирани курсови разлики от валутни операции</t>
  </si>
  <si>
    <t>дейност 326    параграф 1000</t>
  </si>
  <si>
    <t xml:space="preserve">ПГДВА "Йосиф Вондрак" - получено застрахователно обезщетение </t>
  </si>
  <si>
    <t>ОУ"Васил Априлов", ОУ"Св. Св. Кирил и Методий" с. Николово, ЦПЛР "Общежитие за средношколци" - застрахователни обезщетения</t>
  </si>
  <si>
    <t>ОУ"Братя Миладинови", АГ "Гео Милев" - получени дарения</t>
  </si>
  <si>
    <t>ОУ"Алеко Константинов" и АГ :Гео Милев" - предоставени трансфери към РЦПППО и  РУ "Ангел Кънчев"</t>
  </si>
  <si>
    <t>ОУ "Васил Априлов" и АГ "Гео Милев" - трансфери от МТСП</t>
  </si>
  <si>
    <t>Функция 5 "Социално осигуряване,подпомагане  и грижи"</t>
  </si>
  <si>
    <t>Писмо ФО-50 от 06.10.2025 г.</t>
  </si>
  <si>
    <t>на МФ за финансово осигуряване на дейности по Национални програми за развитие на образованието</t>
  </si>
  <si>
    <t>дейност 311  параграф 1000</t>
  </si>
  <si>
    <t>дейност 322    параграф 1000</t>
  </si>
  <si>
    <t>Решение на Обс № 776/30.10.2025г.</t>
  </si>
  <si>
    <t>ОДЦКИ и Художествена галерия - получени дарения</t>
  </si>
  <si>
    <t>дейност 739  параграф 1000</t>
  </si>
  <si>
    <t>Заповед № РД-01-3768 от 19.11.2025 г.                                        на Кмета на Община Русе за:</t>
  </si>
  <si>
    <t>Заповед № РД-01-4153 от 12.12.2025 г.</t>
  </si>
  <si>
    <t>Получени трансфери от ПУДООС по национална кампания "Чиста околна среда" за ДГ 'Незабравка" и км. Мартен</t>
  </si>
  <si>
    <t>РИМ-Русе - получен трансфер от Национален фонд култура на основание сключен договор -"Тайни колекции, споделени наследства"</t>
  </si>
  <si>
    <t xml:space="preserve">дейност 311  </t>
  </si>
  <si>
    <t xml:space="preserve"> "Образование"        </t>
  </si>
  <si>
    <t xml:space="preserve"> ДГ "Синчец" - получен трансфер от МОН</t>
  </si>
  <si>
    <t>Получен трансфер от АПИ</t>
  </si>
  <si>
    <t xml:space="preserve"> дейност 619  параграф 1000         </t>
  </si>
  <si>
    <t>дейност 606 параграф 1000</t>
  </si>
  <si>
    <t>ДГ "Пролет, ДГ "Синчец", ОП "Русе Арт" - получени дарения</t>
  </si>
  <si>
    <t>дейност 759 параграф 1000</t>
  </si>
  <si>
    <t>Писмо ФО-54 от 06.11.2025 г.</t>
  </si>
  <si>
    <t>на МФ за одобряване на допълнителни трансфери за изпълнение на дейности по национални програми за развитие на образованието</t>
  </si>
  <si>
    <t>ОУ "Братя Миладинови" , ОУ "Олимпи Панов"- получени средства от наем на имущество</t>
  </si>
  <si>
    <t xml:space="preserve"> ОУ "Олимпи Панов" - внесаен данък върху приходите от стопанска дейност</t>
  </si>
  <si>
    <t>МГ "Баба Тонка"- получено дарение от " БТБ Медия груп"  за закупуване на ДМА</t>
  </si>
  <si>
    <t xml:space="preserve"> параграф 5200</t>
  </si>
  <si>
    <t xml:space="preserve">ОУ" Васил Априлов"; ОУ "Иван Вазов";ОУ :Христо Смирненски" кв. Долапи; СУПНЕ "Фр. Шилер"; СУЕЕ"Св. К. К. Философ";СУ "Васил Левски"; МГ "Баба Тонка"; ПАГ "Гео Милев"  и др.- получен трансфер от МОН за провеждане на състезания и олимпиади и по др. НП </t>
  </si>
  <si>
    <t>АГ "Гео Милев - трансфери от МТСП по програми за осигуряване на заетост</t>
  </si>
  <si>
    <t>дейност 326   параграф 1000</t>
  </si>
  <si>
    <t>Получени трансфери от ПУДООС по национална кампания "Чиста околна среда" за МГ "Баба Тонка"</t>
  </si>
  <si>
    <t>Решение на Обс № 778/30.10.2025г.</t>
  </si>
  <si>
    <t>Заповед № РД-01-156 от 16.01.2026 г.</t>
  </si>
  <si>
    <t>Получени трахсфери от МОН по бюджетите  на детските градини за изпълнявани на дейности по НП</t>
  </si>
  <si>
    <t>дейност 311 параграф 0200</t>
  </si>
  <si>
    <t>ДГ "Пинокио" - предоставен трансфер на РЦПППО</t>
  </si>
  <si>
    <t>дейност 606  параграф 1000</t>
  </si>
  <si>
    <t>Получени трансфери от ПУДООС по национална кампания "Чиста околна среда" за ДГ 'Здравец" , ДГ "Пролет, ДГ "Приксзен свят"с. Николово, км. Сандрово, км. Ново село</t>
  </si>
  <si>
    <t>дейност 619    параграф 1000</t>
  </si>
  <si>
    <t>дейност 604  параграф 1000</t>
  </si>
  <si>
    <t>дейност 622    параграф 1000</t>
  </si>
  <si>
    <t>Функция 1</t>
  </si>
  <si>
    <t>"Общи държавни служби"</t>
  </si>
  <si>
    <t>дейност 122 параграф 1000</t>
  </si>
  <si>
    <t>км. Бъзън - дарение от "Селина М Импорт Експорт" ЕООД с цел покриване на нуждите на км. Бъзън</t>
  </si>
  <si>
    <t>параграф 5200</t>
  </si>
  <si>
    <t>Получен трансфер от МОН за обект: Изграждане на нов учебен корпус - СУ"Васил Левски"</t>
  </si>
  <si>
    <t>ОУ"Васил Априлов, ОУ "Бр. Миладинови", СУ"Възраждане" - приходи от наем на имущество</t>
  </si>
  <si>
    <t xml:space="preserve"> дейност 322  параграф 0200</t>
  </si>
  <si>
    <t>СУ "Йордан Йовков", СУ "Васил Левски, ПГДВА"Йосиф Вондрак" - реализирани курсови разлики от валутни операции</t>
  </si>
  <si>
    <t>СУ "Възраждане" - внесен данък върху приходиъе от стопанска дейност</t>
  </si>
  <si>
    <t>Получени средства от МОН за   дейности по НП за оптимизация на персонала и  за изграждане  и основен ремонт на  спортни площадки и физкултурни салони</t>
  </si>
  <si>
    <t>АГ "Гео Милев" - трансфери от МТСП по програми за осигуряване на заетост</t>
  </si>
  <si>
    <t>Получени трансфери от ПУДООС по национална кампания "Чиста околна среда" за ОУ "Ангел Кънчев", ОУ "Тома Кърджиев', ОУ "Любен Каравелов", ОУ "Отец Паисий" и др.</t>
  </si>
  <si>
    <t>Писмо ФО-58, ФО-59 от 05.12.2025 г.</t>
  </si>
  <si>
    <t xml:space="preserve">на дейности  по НП  програми </t>
  </si>
  <si>
    <t xml:space="preserve">"Оптимизиране на вътрешната </t>
  </si>
  <si>
    <t>структура на персонала"</t>
  </si>
  <si>
    <t>дейност 318</t>
  </si>
  <si>
    <t>Писмо ФО-60 от 11.12.2025 г.</t>
  </si>
  <si>
    <t>параграф 4000</t>
  </si>
  <si>
    <t>Писмо ФО-61 от 11.12.2025 г.</t>
  </si>
  <si>
    <t xml:space="preserve">на МФ за допълнителни трансфери </t>
  </si>
  <si>
    <t>за изплащане на стипендии</t>
  </si>
  <si>
    <t>на МФ за допълнителни трансфери за изпълнение на дейности по НП</t>
  </si>
  <si>
    <t xml:space="preserve"> "Образование" дейност 322 параграф 1000</t>
  </si>
  <si>
    <t>Писмо ФО-62 от 11.12.2025 г.</t>
  </si>
  <si>
    <t>за допълнителни трансфери за изплащане на ДТВ за постигнати резултати от труда пез 2024-2025г.</t>
  </si>
  <si>
    <t>"Образование"    дейност 311</t>
  </si>
  <si>
    <t>дейност 332</t>
  </si>
  <si>
    <t>Писмо ФО-63 от 11.12.2025 г.</t>
  </si>
  <si>
    <t>3128</t>
  </si>
  <si>
    <t>"Образование"   дейност 389   параграф 1000</t>
  </si>
  <si>
    <t>дейност 589</t>
  </si>
  <si>
    <t>"Икономически деиности и услуги"</t>
  </si>
  <si>
    <t>дейност 849</t>
  </si>
  <si>
    <t>параграф 4301</t>
  </si>
  <si>
    <t>параграф 4219</t>
  </si>
  <si>
    <t>Писмо ФО-67 от 11.12.2025 г.</t>
  </si>
  <si>
    <t>на МФ за допълнителни целеви срества за компенсиране на намалението на приходите от прилагането на цени за пътуване за определени категории пътници</t>
  </si>
  <si>
    <t>на МФ за допълнителни трансфери за изплатени средства за присъдена издръжка</t>
  </si>
  <si>
    <t xml:space="preserve">"Социално </t>
  </si>
  <si>
    <t>Социално осигур. подпомагане  и грижи</t>
  </si>
  <si>
    <t>дейност 589  параграф  4219</t>
  </si>
  <si>
    <t>Писмо ФО-68 от 11.12.2025 г.</t>
  </si>
  <si>
    <t>на МФ  за фактически изплатени средства за пътни разходи на правоимащите болни</t>
  </si>
  <si>
    <t>дейност 469</t>
  </si>
  <si>
    <t>Писмо ФО-70 от 12.12.2025 г.</t>
  </si>
  <si>
    <t>Писмо ФО-72, ФО-75, ФО-76 , ФО-78 от 18.12.2025 г.</t>
  </si>
  <si>
    <t>Писмо ФО-77, ФО-82  от 18.12.2025 г.</t>
  </si>
  <si>
    <t>на МФ за допълнителни трансфери за финансово осигуряване на дейности по НП "Заедно в изкуствата и спорта"и "Ученически олимпиади и състезания"</t>
  </si>
  <si>
    <t>Писмо ФО-83, ФО-84  от 19.12.2025 г.</t>
  </si>
  <si>
    <t>на МФ за допълнителни трансфери за финансово осигуряване на дейности по НП за развитие на образованието</t>
  </si>
  <si>
    <t>Писмо ФО-85 от 22.12.2025 г.</t>
  </si>
  <si>
    <t>Писмо ФО-86 от 22.12.2025 г.</t>
  </si>
  <si>
    <t>на МФ за допълнителни трансфери за други целеви разходи свързани с фонд "Бедствия и аварии"</t>
  </si>
  <si>
    <t>към 31 декември 2025 г.</t>
  </si>
  <si>
    <t>ВСИЧКО Уточнен план към 31.12.2025 г.  и актуализации /с натрупване след извършени промени/</t>
  </si>
  <si>
    <t>Получени средства от МРРБ по Споразумение РД-02-30-1655/20.11.2024 за финансова подкрепа за обект: "Водопровод по бул. "Гоце Делчев" от ул. "Генерал Котузов" до паметник "Русофили"</t>
  </si>
  <si>
    <t>дейност 603  параграф 5200</t>
  </si>
  <si>
    <t>за октомври-декември 2025 г.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</si>
  <si>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</si>
  <si>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</si>
  <si>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</si>
  <si>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</si>
  <si>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</si>
  <si>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</si>
  <si>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</si>
  <si>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</si>
  <si>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</si>
  <si>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</si>
  <si>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</si>
  <si>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</si>
  <si>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</si>
  <si>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</si>
  <si>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</si>
  <si>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</si>
  <si>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</si>
  <si>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</si>
  <si>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</si>
  <si>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</si>
  <si>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</si>
  <si>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</si>
  <si>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</si>
  <si>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</si>
  <si>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</si>
  <si>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</si>
  <si>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</si>
  <si>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</si>
  <si>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</si>
  <si>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r>
      <rPr>
        <b/>
        <sz val="9"/>
        <color theme="1"/>
        <rFont val="Times New Roman"/>
        <family val="1"/>
        <charset val="204"/>
      </rPr>
      <t>Функция 3</t>
    </r>
    <r>
      <rPr>
        <sz val="9"/>
        <color theme="1"/>
        <rFont val="Times New Roman"/>
        <family val="1"/>
        <charset val="204"/>
      </rPr>
      <t xml:space="preserve">    "Образование"             дейност 311         параграф 1000</t>
    </r>
  </si>
  <si>
    <r>
      <rPr>
        <b/>
        <sz val="9"/>
        <rFont val="Times New Roman"/>
        <family val="1"/>
        <charset val="204"/>
      </rPr>
      <t>Функция 5</t>
    </r>
    <r>
      <rPr>
        <sz val="9"/>
        <rFont val="Times New Roman"/>
        <family val="1"/>
        <charset val="204"/>
      </rPr>
      <t xml:space="preserve">   "Социално осиг., подп. и грижи"    дейност 29     параграф 1000</t>
    </r>
  </si>
  <si>
    <r>
      <t>Заповеди</t>
    </r>
    <r>
      <rPr>
        <sz val="9"/>
        <rFont val="Times New Roman"/>
        <family val="1"/>
        <charset val="204"/>
      </rPr>
      <t xml:space="preserve"> на ръководители на поделения, прилагащи системата на делегирани бюджети във функция "Образование"</t>
    </r>
  </si>
  <si>
    <r>
      <t xml:space="preserve">Функция 3    </t>
    </r>
    <r>
      <rPr>
        <sz val="9"/>
        <rFont val="Times New Roman"/>
        <family val="1"/>
        <charset val="204"/>
      </rPr>
      <t>"Образование"             дейност 322     параграф 1000</t>
    </r>
  </si>
  <si>
    <r>
      <rPr>
        <b/>
        <sz val="9"/>
        <rFont val="Times New Roman"/>
        <family val="1"/>
        <charset val="204"/>
      </rPr>
      <t>Функция 5</t>
    </r>
    <r>
      <rPr>
        <sz val="9"/>
        <rFont val="Times New Roman"/>
        <family val="1"/>
        <charset val="204"/>
      </rPr>
      <t xml:space="preserve">   "Социално осиг., подп. и грижи"    дейност 532      параграф 0200</t>
    </r>
  </si>
  <si>
    <r>
      <rPr>
        <b/>
        <sz val="9"/>
        <rFont val="Times New Roman"/>
        <family val="1"/>
        <charset val="204"/>
      </rPr>
      <t xml:space="preserve">Функция 3  </t>
    </r>
    <r>
      <rPr>
        <sz val="9"/>
        <rFont val="Times New Roman"/>
        <family val="1"/>
        <charset val="204"/>
      </rPr>
      <t xml:space="preserve">              "Образование"           </t>
    </r>
  </si>
  <si>
    <r>
      <rPr>
        <b/>
        <sz val="9"/>
        <rFont val="Times New Roman"/>
        <family val="1"/>
        <charset val="204"/>
      </rPr>
      <t xml:space="preserve">Функция 3  </t>
    </r>
    <r>
      <rPr>
        <sz val="9"/>
        <rFont val="Times New Roman"/>
        <family val="1"/>
        <charset val="204"/>
      </rPr>
      <t xml:space="preserve">                </t>
    </r>
  </si>
  <si>
    <r>
      <rPr>
        <b/>
        <sz val="9"/>
        <rFont val="Times New Roman"/>
        <family val="1"/>
        <charset val="204"/>
      </rPr>
      <t>Функция 6</t>
    </r>
    <r>
      <rPr>
        <sz val="9"/>
        <rFont val="Times New Roman"/>
        <family val="1"/>
        <charset val="204"/>
      </rPr>
      <t xml:space="preserve">  Жилищно строит., благоустр.,</t>
    </r>
  </si>
  <si>
    <r>
      <rPr>
        <b/>
        <sz val="9"/>
        <color theme="1"/>
        <rFont val="Times New Roman"/>
        <family val="1"/>
        <charset val="204"/>
      </rPr>
      <t xml:space="preserve">Функция 7 </t>
    </r>
    <r>
      <rPr>
        <sz val="9"/>
        <color theme="1"/>
        <rFont val="Times New Roman"/>
        <family val="1"/>
        <charset val="204"/>
      </rPr>
      <t xml:space="preserve">           „Култура, спорт и религиозно дело”            дейност 739           параграф 0200</t>
    </r>
  </si>
  <si>
    <r>
      <rPr>
        <b/>
        <sz val="9"/>
        <rFont val="Times New Roman"/>
        <family val="1"/>
        <charset val="204"/>
      </rPr>
      <t xml:space="preserve">Функция 5    </t>
    </r>
    <r>
      <rPr>
        <sz val="9"/>
        <rFont val="Times New Roman"/>
        <family val="1"/>
        <charset val="204"/>
      </rPr>
      <t xml:space="preserve">      Социално осигур.,    </t>
    </r>
    <r>
      <rPr>
        <b/>
        <sz val="9"/>
        <rFont val="Times New Roman"/>
        <family val="1"/>
        <charset val="204"/>
      </rPr>
      <t xml:space="preserve">         </t>
    </r>
    <r>
      <rPr>
        <sz val="9"/>
        <rFont val="Times New Roman"/>
        <family val="1"/>
        <charset val="204"/>
      </rPr>
      <t>подп. и грижи"</t>
    </r>
  </si>
  <si>
    <r>
      <t>Заповеди</t>
    </r>
    <r>
      <rPr>
        <sz val="9"/>
        <rFont val="Times New Roman"/>
        <family val="1"/>
        <charset val="204"/>
      </rPr>
      <t xml:space="preserve"> на ръководители на поделения прилагащи системата на делегирани бюджети във функция "Образование"</t>
    </r>
  </si>
  <si>
    <r>
      <rPr>
        <b/>
        <sz val="9"/>
        <rFont val="Times New Roman"/>
        <family val="1"/>
        <charset val="204"/>
      </rPr>
      <t xml:space="preserve">Функция3    </t>
    </r>
    <r>
      <rPr>
        <sz val="9"/>
        <rFont val="Times New Roman"/>
        <family val="1"/>
        <charset val="204"/>
      </rPr>
      <t xml:space="preserve">      "Образование"     дейност 322</t>
    </r>
  </si>
  <si>
    <r>
      <rPr>
        <b/>
        <sz val="9"/>
        <rFont val="Times New Roman"/>
        <family val="1"/>
        <charset val="204"/>
      </rPr>
      <t xml:space="preserve">Функция 5    </t>
    </r>
    <r>
      <rPr>
        <sz val="9"/>
        <rFont val="Times New Roman"/>
        <family val="1"/>
        <charset val="204"/>
      </rPr>
      <t xml:space="preserve">      Социално осигур.,    </t>
    </r>
    <r>
      <rPr>
        <b/>
        <sz val="9"/>
        <rFont val="Times New Roman"/>
        <family val="1"/>
        <charset val="204"/>
      </rPr>
      <t xml:space="preserve">         </t>
    </r>
    <r>
      <rPr>
        <sz val="9"/>
        <rFont val="Times New Roman"/>
        <family val="1"/>
        <charset val="204"/>
      </rPr>
      <t>подп. и грижи"  дейност 532    параграф 0200</t>
    </r>
  </si>
  <si>
    <r>
      <t xml:space="preserve">Функция 3 </t>
    </r>
    <r>
      <rPr>
        <sz val="9"/>
        <rFont val="Times New Roman"/>
        <family val="1"/>
        <charset val="204"/>
      </rPr>
      <t xml:space="preserve"> "Образование"</t>
    </r>
  </si>
  <si>
    <r>
      <rPr>
        <b/>
        <sz val="9"/>
        <rFont val="Times New Roman"/>
        <family val="1"/>
        <charset val="204"/>
      </rPr>
      <t xml:space="preserve">Функция 3 </t>
    </r>
    <r>
      <rPr>
        <sz val="9"/>
        <rFont val="Times New Roman"/>
        <family val="1"/>
        <charset val="204"/>
      </rPr>
      <t xml:space="preserve">      "Образование"          </t>
    </r>
  </si>
  <si>
    <t>Соц. осиг.</t>
  </si>
  <si>
    <t>подп. и грижи</t>
  </si>
  <si>
    <r>
      <rPr>
        <b/>
        <sz val="9"/>
        <rFont val="Times New Roman"/>
        <family val="1"/>
        <charset val="204"/>
      </rPr>
      <t>Функция 5</t>
    </r>
    <r>
      <rPr>
        <sz val="9"/>
        <rFont val="Times New Roman"/>
        <family val="1"/>
        <charset val="204"/>
      </rPr>
      <t xml:space="preserve"> "Социално осигуряване,подпомагане  и грижи"</t>
    </r>
  </si>
  <si>
    <r>
      <rPr>
        <b/>
        <sz val="9"/>
        <rFont val="Times New Roman"/>
        <family val="1"/>
        <charset val="204"/>
      </rPr>
      <t>Функция 8</t>
    </r>
    <r>
      <rPr>
        <sz val="9"/>
        <rFont val="Times New Roman"/>
        <family val="1"/>
        <charset val="204"/>
      </rPr>
      <t xml:space="preserve">    „Икономически дейности и услуги”  "    дейност 898    параграф 1000</t>
    </r>
  </si>
  <si>
    <t>Дарение от УНИЦЕФ-БЪЛГАРИЯ във връзка с Плана за реакция при кризи за подкрепа на деца и семейства бежанци и мигранти в България</t>
  </si>
  <si>
    <t>чл. 112 ал. 6, т. 1 от ЗПФ</t>
  </si>
  <si>
    <t>Получено застрахователно обезщетение ДГ "Снежанка"-9 509 лв., ДГ "Звездица" - 10 781 лв.</t>
  </si>
  <si>
    <r>
      <rPr>
        <b/>
        <sz val="9"/>
        <rFont val="Times New Roman"/>
        <family val="1"/>
        <charset val="204"/>
      </rPr>
      <t>Функция 7</t>
    </r>
    <r>
      <rPr>
        <sz val="9"/>
        <rFont val="Times New Roman"/>
        <family val="1"/>
        <charset val="204"/>
      </rPr>
      <t xml:space="preserve">   "Култура, спорт, почивни дейности и религ. дело"                     дейност 759       параграф 1000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</si>
</sst>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3" fontId="1" fillId="0" borderId="0" xfId="0" applyNumberFormat="1" applyFont="1" applyFill="1" applyBorder="1"/>
    <xf numFmtId="3" fontId="0" fillId="0" borderId="0" xfId="0" applyNumberFormat="1"/>
    <xf numFmtId="0" fontId="0" fillId="0" borderId="0" xfId="0" applyBorder="1"/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0" fillId="0" borderId="0" xfId="0" applyBorder="1" applyAlignment="1">
      <alignment wrapText="1"/>
    </xf>
    <xf numFmtId="0" fontId="4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wrapText="1"/>
    </xf>
    <xf numFmtId="0" fontId="2" fillId="0" borderId="15" xfId="0" applyFont="1" applyBorder="1"/>
    <xf numFmtId="3" fontId="3" fillId="0" borderId="16" xfId="0" applyNumberFormat="1" applyFont="1" applyFill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3" fontId="3" fillId="2" borderId="16" xfId="0" applyNumberFormat="1" applyFont="1" applyFill="1" applyBorder="1" applyAlignment="1"/>
    <xf numFmtId="3" fontId="3" fillId="2" borderId="4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wrapText="1"/>
    </xf>
    <xf numFmtId="0" fontId="2" fillId="0" borderId="19" xfId="0" applyFont="1" applyFill="1" applyBorder="1"/>
    <xf numFmtId="3" fontId="2" fillId="0" borderId="19" xfId="0" applyNumberFormat="1" applyFont="1" applyFill="1" applyBorder="1"/>
    <xf numFmtId="0" fontId="2" fillId="0" borderId="20" xfId="0" applyFont="1" applyFill="1" applyBorder="1"/>
    <xf numFmtId="0" fontId="8" fillId="0" borderId="19" xfId="0" applyFont="1" applyFill="1" applyBorder="1" applyAlignment="1">
      <alignment horizontal="center" wrapText="1"/>
    </xf>
    <xf numFmtId="3" fontId="3" fillId="0" borderId="19" xfId="0" applyNumberFormat="1" applyFont="1" applyFill="1" applyBorder="1"/>
    <xf numFmtId="3" fontId="2" fillId="0" borderId="21" xfId="0" applyNumberFormat="1" applyFont="1" applyFill="1" applyBorder="1"/>
    <xf numFmtId="3" fontId="2" fillId="0" borderId="7" xfId="0" applyNumberFormat="1" applyFont="1" applyFill="1" applyBorder="1"/>
    <xf numFmtId="0" fontId="2" fillId="0" borderId="18" xfId="0" applyFont="1" applyFill="1" applyBorder="1" applyAlignment="1">
      <alignment wrapText="1"/>
    </xf>
    <xf numFmtId="0" fontId="2" fillId="0" borderId="19" xfId="0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3" fontId="2" fillId="0" borderId="12" xfId="0" applyNumberFormat="1" applyFont="1" applyFill="1" applyBorder="1"/>
    <xf numFmtId="0" fontId="10" fillId="0" borderId="20" xfId="0" applyFont="1" applyFill="1" applyBorder="1" applyAlignment="1"/>
    <xf numFmtId="0" fontId="9" fillId="0" borderId="1" xfId="0" applyFont="1" applyFill="1" applyBorder="1" applyAlignment="1">
      <alignment horizontal="right" vertical="top"/>
    </xf>
    <xf numFmtId="0" fontId="3" fillId="0" borderId="5" xfId="0" applyFont="1" applyFill="1" applyBorder="1" applyAlignment="1">
      <alignment vertical="top" wrapText="1"/>
    </xf>
    <xf numFmtId="0" fontId="8" fillId="0" borderId="24" xfId="0" applyFont="1" applyFill="1" applyBorder="1"/>
    <xf numFmtId="3" fontId="8" fillId="0" borderId="25" xfId="0" applyNumberFormat="1" applyFont="1" applyFill="1" applyBorder="1"/>
    <xf numFmtId="3" fontId="8" fillId="0" borderId="26" xfId="0" applyNumberFormat="1" applyFont="1" applyFill="1" applyBorder="1"/>
    <xf numFmtId="0" fontId="2" fillId="0" borderId="26" xfId="0" applyFont="1" applyFill="1" applyBorder="1" applyAlignment="1">
      <alignment wrapText="1"/>
    </xf>
    <xf numFmtId="0" fontId="3" fillId="0" borderId="24" xfId="0" applyFont="1" applyFill="1" applyBorder="1" applyAlignment="1">
      <alignment horizontal="center" wrapText="1"/>
    </xf>
    <xf numFmtId="3" fontId="2" fillId="0" borderId="25" xfId="0" applyNumberFormat="1" applyFont="1" applyFill="1" applyBorder="1"/>
    <xf numFmtId="3" fontId="8" fillId="0" borderId="6" xfId="0" applyNumberFormat="1" applyFont="1" applyFill="1" applyBorder="1"/>
    <xf numFmtId="3" fontId="8" fillId="0" borderId="27" xfId="0" applyNumberFormat="1" applyFont="1" applyFill="1" applyBorder="1"/>
    <xf numFmtId="0" fontId="8" fillId="0" borderId="7" xfId="0" applyFont="1" applyFill="1" applyBorder="1" applyAlignment="1">
      <alignment horizontal="right" vertical="top"/>
    </xf>
    <xf numFmtId="0" fontId="2" fillId="0" borderId="18" xfId="0" applyFont="1" applyFill="1" applyBorder="1" applyAlignment="1">
      <alignment vertical="top" wrapText="1"/>
    </xf>
    <xf numFmtId="0" fontId="2" fillId="0" borderId="19" xfId="0" applyFont="1" applyFill="1" applyBorder="1" applyAlignment="1">
      <alignment wrapText="1"/>
    </xf>
    <xf numFmtId="3" fontId="8" fillId="0" borderId="28" xfId="0" applyNumberFormat="1" applyFont="1" applyFill="1" applyBorder="1"/>
    <xf numFmtId="3" fontId="8" fillId="0" borderId="0" xfId="0" applyNumberFormat="1" applyFont="1" applyFill="1" applyBorder="1"/>
    <xf numFmtId="0" fontId="2" fillId="0" borderId="20" xfId="0" applyFont="1" applyFill="1" applyBorder="1" applyAlignment="1">
      <alignment wrapText="1"/>
    </xf>
    <xf numFmtId="3" fontId="2" fillId="0" borderId="28" xfId="0" applyNumberFormat="1" applyFont="1" applyFill="1" applyBorder="1"/>
    <xf numFmtId="3" fontId="8" fillId="0" borderId="21" xfId="0" applyNumberFormat="1" applyFont="1" applyFill="1" applyBorder="1"/>
    <xf numFmtId="3" fontId="2" fillId="0" borderId="28" xfId="0" applyNumberFormat="1" applyFont="1" applyFill="1" applyBorder="1" applyAlignment="1">
      <alignment wrapText="1"/>
    </xf>
    <xf numFmtId="3" fontId="2" fillId="0" borderId="0" xfId="0" applyNumberFormat="1" applyFont="1" applyFill="1" applyBorder="1"/>
    <xf numFmtId="3" fontId="2" fillId="0" borderId="20" xfId="0" applyNumberFormat="1" applyFont="1" applyFill="1" applyBorder="1"/>
    <xf numFmtId="3" fontId="3" fillId="0" borderId="28" xfId="0" applyNumberFormat="1" applyFont="1" applyFill="1" applyBorder="1"/>
    <xf numFmtId="0" fontId="2" fillId="0" borderId="19" xfId="0" applyFont="1" applyFill="1" applyBorder="1" applyAlignment="1">
      <alignment horizontal="center"/>
    </xf>
    <xf numFmtId="0" fontId="8" fillId="0" borderId="18" xfId="0" applyFont="1" applyFill="1" applyBorder="1" applyAlignment="1">
      <alignment wrapText="1"/>
    </xf>
    <xf numFmtId="0" fontId="3" fillId="0" borderId="19" xfId="0" applyFont="1" applyFill="1" applyBorder="1" applyAlignment="1">
      <alignment horizontal="center"/>
    </xf>
    <xf numFmtId="0" fontId="2" fillId="0" borderId="29" xfId="0" applyFont="1" applyFill="1" applyBorder="1" applyAlignment="1">
      <alignment wrapText="1"/>
    </xf>
    <xf numFmtId="0" fontId="2" fillId="0" borderId="30" xfId="0" applyFont="1" applyFill="1" applyBorder="1" applyAlignment="1">
      <alignment wrapText="1"/>
    </xf>
    <xf numFmtId="3" fontId="2" fillId="0" borderId="31" xfId="0" applyNumberFormat="1" applyFont="1" applyFill="1" applyBorder="1" applyAlignment="1">
      <alignment wrapText="1"/>
    </xf>
    <xf numFmtId="3" fontId="2" fillId="0" borderId="10" xfId="0" applyNumberFormat="1" applyFont="1" applyFill="1" applyBorder="1"/>
    <xf numFmtId="3" fontId="2" fillId="0" borderId="33" xfId="0" applyNumberFormat="1" applyFont="1" applyFill="1" applyBorder="1"/>
    <xf numFmtId="0" fontId="2" fillId="0" borderId="30" xfId="0" applyFont="1" applyFill="1" applyBorder="1" applyAlignment="1">
      <alignment horizontal="center"/>
    </xf>
    <xf numFmtId="3" fontId="2" fillId="0" borderId="31" xfId="0" applyNumberFormat="1" applyFont="1" applyFill="1" applyBorder="1"/>
    <xf numFmtId="3" fontId="3" fillId="0" borderId="31" xfId="0" applyNumberFormat="1" applyFont="1" applyFill="1" applyBorder="1"/>
    <xf numFmtId="3" fontId="2" fillId="0" borderId="32" xfId="0" applyNumberFormat="1" applyFont="1" applyFill="1" applyBorder="1"/>
    <xf numFmtId="3" fontId="3" fillId="0" borderId="7" xfId="0" applyNumberFormat="1" applyFont="1" applyFill="1" applyBorder="1" applyAlignment="1">
      <alignment horizontal="right"/>
    </xf>
    <xf numFmtId="0" fontId="3" fillId="0" borderId="23" xfId="0" applyFont="1" applyFill="1" applyBorder="1" applyAlignment="1">
      <alignment vertical="top" wrapText="1"/>
    </xf>
    <xf numFmtId="0" fontId="2" fillId="0" borderId="0" xfId="0" applyFont="1" applyFill="1" applyBorder="1"/>
    <xf numFmtId="0" fontId="8" fillId="0" borderId="18" xfId="0" applyFont="1" applyFill="1" applyBorder="1"/>
    <xf numFmtId="0" fontId="8" fillId="0" borderId="19" xfId="0" applyFont="1" applyFill="1" applyBorder="1"/>
    <xf numFmtId="3" fontId="8" fillId="0" borderId="19" xfId="0" applyNumberFormat="1" applyFont="1" applyFill="1" applyBorder="1"/>
    <xf numFmtId="0" fontId="2" fillId="0" borderId="28" xfId="0" applyFont="1" applyFill="1" applyBorder="1"/>
    <xf numFmtId="3" fontId="9" fillId="0" borderId="1" xfId="0" applyNumberFormat="1" applyFont="1" applyFill="1" applyBorder="1" applyAlignment="1">
      <alignment horizontal="right"/>
    </xf>
    <xf numFmtId="0" fontId="3" fillId="0" borderId="34" xfId="0" applyFont="1" applyFill="1" applyBorder="1" applyAlignment="1">
      <alignment vertical="top" wrapText="1"/>
    </xf>
    <xf numFmtId="0" fontId="2" fillId="0" borderId="24" xfId="0" applyFont="1" applyFill="1" applyBorder="1"/>
    <xf numFmtId="3" fontId="2" fillId="0" borderId="24" xfId="0" applyNumberFormat="1" applyFont="1" applyFill="1" applyBorder="1"/>
    <xf numFmtId="0" fontId="2" fillId="0" borderId="26" xfId="0" applyFont="1" applyFill="1" applyBorder="1"/>
    <xf numFmtId="0" fontId="2" fillId="0" borderId="24" xfId="0" applyFont="1" applyFill="1" applyBorder="1" applyAlignment="1">
      <alignment horizontal="center" wrapText="1"/>
    </xf>
    <xf numFmtId="3" fontId="3" fillId="0" borderId="24" xfId="0" applyNumberFormat="1" applyFont="1" applyFill="1" applyBorder="1"/>
    <xf numFmtId="0" fontId="2" fillId="0" borderId="27" xfId="0" applyFont="1" applyFill="1" applyBorder="1"/>
    <xf numFmtId="0" fontId="2" fillId="0" borderId="23" xfId="0" applyFont="1" applyFill="1" applyBorder="1" applyAlignment="1">
      <alignment vertical="top" wrapText="1"/>
    </xf>
    <xf numFmtId="0" fontId="2" fillId="0" borderId="21" xfId="0" applyFont="1" applyFill="1" applyBorder="1"/>
    <xf numFmtId="0" fontId="2" fillId="0" borderId="29" xfId="0" applyFont="1" applyFill="1" applyBorder="1" applyAlignment="1">
      <alignment vertical="top" wrapText="1"/>
    </xf>
    <xf numFmtId="0" fontId="2" fillId="0" borderId="30" xfId="0" applyFont="1" applyFill="1" applyBorder="1"/>
    <xf numFmtId="3" fontId="2" fillId="0" borderId="30" xfId="0" applyNumberFormat="1" applyFont="1" applyFill="1" applyBorder="1"/>
    <xf numFmtId="3" fontId="3" fillId="0" borderId="30" xfId="0" applyNumberFormat="1" applyFont="1" applyFill="1" applyBorder="1"/>
    <xf numFmtId="3" fontId="3" fillId="0" borderId="5" xfId="0" applyNumberFormat="1" applyFont="1" applyFill="1" applyBorder="1" applyAlignment="1">
      <alignment horizontal="right"/>
    </xf>
    <xf numFmtId="0" fontId="2" fillId="0" borderId="6" xfId="0" applyFont="1" applyFill="1" applyBorder="1"/>
    <xf numFmtId="3" fontId="2" fillId="0" borderId="26" xfId="0" applyNumberFormat="1" applyFont="1" applyFill="1" applyBorder="1"/>
    <xf numFmtId="3" fontId="2" fillId="0" borderId="6" xfId="0" applyNumberFormat="1" applyFont="1" applyFill="1" applyBorder="1"/>
    <xf numFmtId="3" fontId="2" fillId="0" borderId="18" xfId="0" applyNumberFormat="1" applyFont="1" applyFill="1" applyBorder="1"/>
    <xf numFmtId="3" fontId="2" fillId="0" borderId="19" xfId="0" applyNumberFormat="1" applyFont="1" applyFill="1" applyBorder="1" applyAlignment="1"/>
    <xf numFmtId="0" fontId="8" fillId="0" borderId="20" xfId="0" applyFont="1" applyFill="1" applyBorder="1" applyAlignment="1">
      <alignment wrapText="1"/>
    </xf>
    <xf numFmtId="0" fontId="2" fillId="0" borderId="22" xfId="0" applyFont="1" applyFill="1" applyBorder="1" applyAlignment="1">
      <alignment horizontal="center" wrapText="1"/>
    </xf>
    <xf numFmtId="3" fontId="3" fillId="0" borderId="3" xfId="0" applyNumberFormat="1" applyFont="1" applyFill="1" applyBorder="1" applyAlignment="1">
      <alignment horizontal="right"/>
    </xf>
    <xf numFmtId="0" fontId="3" fillId="0" borderId="6" xfId="0" applyFont="1" applyFill="1" applyBorder="1"/>
    <xf numFmtId="0" fontId="9" fillId="0" borderId="26" xfId="0" applyFont="1" applyFill="1" applyBorder="1" applyAlignment="1">
      <alignment wrapText="1"/>
    </xf>
    <xf numFmtId="3" fontId="3" fillId="0" borderId="25" xfId="0" applyNumberFormat="1" applyFont="1" applyFill="1" applyBorder="1"/>
    <xf numFmtId="3" fontId="3" fillId="0" borderId="26" xfId="0" applyNumberFormat="1" applyFont="1" applyFill="1" applyBorder="1"/>
    <xf numFmtId="3" fontId="3" fillId="0" borderId="27" xfId="0" applyNumberFormat="1" applyFont="1" applyFill="1" applyBorder="1"/>
    <xf numFmtId="0" fontId="3" fillId="0" borderId="5" xfId="0" applyFont="1" applyFill="1" applyBorder="1" applyAlignment="1">
      <alignment wrapText="1"/>
    </xf>
    <xf numFmtId="3" fontId="2" fillId="0" borderId="27" xfId="0" applyNumberFormat="1" applyFont="1" applyFill="1" applyBorder="1"/>
    <xf numFmtId="0" fontId="2" fillId="0" borderId="18" xfId="0" applyFont="1" applyFill="1" applyBorder="1"/>
    <xf numFmtId="0" fontId="8" fillId="0" borderId="23" xfId="0" applyFont="1" applyFill="1" applyBorder="1" applyAlignment="1">
      <alignment vertical="top" wrapText="1"/>
    </xf>
    <xf numFmtId="3" fontId="8" fillId="0" borderId="28" xfId="0" applyNumberFormat="1" applyFont="1" applyBorder="1"/>
    <xf numFmtId="0" fontId="11" fillId="0" borderId="28" xfId="0" applyFont="1" applyBorder="1"/>
    <xf numFmtId="0" fontId="8" fillId="0" borderId="19" xfId="0" applyFont="1" applyBorder="1"/>
    <xf numFmtId="0" fontId="2" fillId="0" borderId="23" xfId="0" applyFont="1" applyFill="1" applyBorder="1" applyAlignment="1">
      <alignment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8" xfId="0" applyFont="1" applyBorder="1"/>
    <xf numFmtId="0" fontId="8" fillId="0" borderId="19" xfId="0" applyFont="1" applyBorder="1" applyAlignment="1">
      <alignment horizontal="center" wrapText="1"/>
    </xf>
    <xf numFmtId="0" fontId="8" fillId="0" borderId="35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wrapText="1"/>
    </xf>
    <xf numFmtId="0" fontId="11" fillId="0" borderId="7" xfId="0" applyFont="1" applyFill="1" applyBorder="1"/>
    <xf numFmtId="0" fontId="8" fillId="0" borderId="20" xfId="0" applyFont="1" applyFill="1" applyBorder="1"/>
    <xf numFmtId="3" fontId="2" fillId="0" borderId="21" xfId="0" applyNumberFormat="1" applyFont="1" applyFill="1" applyBorder="1" applyAlignment="1"/>
    <xf numFmtId="0" fontId="3" fillId="0" borderId="18" xfId="0" applyFont="1" applyFill="1" applyBorder="1" applyAlignment="1">
      <alignment vertical="top" wrapText="1"/>
    </xf>
    <xf numFmtId="0" fontId="8" fillId="0" borderId="25" xfId="0" applyFont="1" applyFill="1" applyBorder="1"/>
    <xf numFmtId="3" fontId="8" fillId="0" borderId="24" xfId="0" applyNumberFormat="1" applyFont="1" applyFill="1" applyBorder="1"/>
    <xf numFmtId="0" fontId="2" fillId="0" borderId="6" xfId="0" applyFont="1" applyFill="1" applyBorder="1" applyAlignment="1">
      <alignment wrapText="1"/>
    </xf>
    <xf numFmtId="3" fontId="2" fillId="0" borderId="23" xfId="0" applyNumberFormat="1" applyFont="1" applyFill="1" applyBorder="1" applyAlignment="1">
      <alignment vertical="center" wrapText="1"/>
    </xf>
    <xf numFmtId="0" fontId="2" fillId="0" borderId="28" xfId="0" applyFont="1" applyFill="1" applyBorder="1" applyAlignment="1">
      <alignment wrapText="1"/>
    </xf>
    <xf numFmtId="0" fontId="2" fillId="0" borderId="35" xfId="0" applyFont="1" applyFill="1" applyBorder="1" applyAlignment="1">
      <alignment horizontal="center"/>
    </xf>
    <xf numFmtId="3" fontId="10" fillId="0" borderId="0" xfId="0" applyNumberFormat="1" applyFont="1" applyFill="1" applyBorder="1"/>
    <xf numFmtId="0" fontId="8" fillId="0" borderId="23" xfId="0" applyFont="1" applyFill="1" applyBorder="1" applyAlignment="1">
      <alignment wrapText="1"/>
    </xf>
    <xf numFmtId="0" fontId="2" fillId="0" borderId="31" xfId="0" applyFont="1" applyFill="1" applyBorder="1" applyAlignment="1">
      <alignment wrapText="1"/>
    </xf>
    <xf numFmtId="3" fontId="10" fillId="0" borderId="10" xfId="0" applyNumberFormat="1" applyFont="1" applyFill="1" applyBorder="1"/>
    <xf numFmtId="3" fontId="9" fillId="0" borderId="7" xfId="0" applyNumberFormat="1" applyFont="1" applyFill="1" applyBorder="1" applyAlignment="1">
      <alignment horizontal="right"/>
    </xf>
    <xf numFmtId="0" fontId="3" fillId="0" borderId="24" xfId="0" applyFont="1" applyFill="1" applyBorder="1" applyAlignment="1">
      <alignment horizontal="center"/>
    </xf>
    <xf numFmtId="3" fontId="2" fillId="0" borderId="8" xfId="0" applyNumberFormat="1" applyFont="1" applyFill="1" applyBorder="1"/>
    <xf numFmtId="3" fontId="10" fillId="0" borderId="28" xfId="0" applyNumberFormat="1" applyFont="1" applyFill="1" applyBorder="1"/>
    <xf numFmtId="0" fontId="2" fillId="0" borderId="8" xfId="0" applyFont="1" applyFill="1" applyBorder="1"/>
    <xf numFmtId="0" fontId="8" fillId="0" borderId="29" xfId="0" applyFont="1" applyFill="1" applyBorder="1" applyAlignment="1">
      <alignment vertical="top" wrapText="1"/>
    </xf>
    <xf numFmtId="0" fontId="2" fillId="0" borderId="10" xfId="0" applyFont="1" applyFill="1" applyBorder="1"/>
    <xf numFmtId="3" fontId="2" fillId="0" borderId="11" xfId="0" applyNumberFormat="1" applyFont="1" applyFill="1" applyBorder="1"/>
    <xf numFmtId="3" fontId="3" fillId="0" borderId="18" xfId="0" applyNumberFormat="1" applyFont="1" applyFill="1" applyBorder="1" applyAlignment="1">
      <alignment horizontal="right"/>
    </xf>
    <xf numFmtId="0" fontId="2" fillId="0" borderId="35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0" xfId="0" applyFont="1" applyBorder="1"/>
    <xf numFmtId="0" fontId="2" fillId="0" borderId="20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vertical="top"/>
    </xf>
    <xf numFmtId="0" fontId="2" fillId="0" borderId="9" xfId="0" applyFont="1" applyFill="1" applyBorder="1" applyAlignment="1">
      <alignment vertical="top" wrapText="1"/>
    </xf>
    <xf numFmtId="0" fontId="2" fillId="0" borderId="33" xfId="0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vertical="top"/>
    </xf>
    <xf numFmtId="0" fontId="2" fillId="0" borderId="25" xfId="0" applyFont="1" applyFill="1" applyBorder="1" applyAlignment="1">
      <alignment wrapText="1"/>
    </xf>
    <xf numFmtId="3" fontId="2" fillId="0" borderId="23" xfId="0" applyNumberFormat="1" applyFont="1" applyFill="1" applyBorder="1" applyAlignment="1">
      <alignment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/>
    </xf>
    <xf numFmtId="49" fontId="2" fillId="0" borderId="19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vertical="top" wrapText="1"/>
    </xf>
    <xf numFmtId="49" fontId="2" fillId="0" borderId="24" xfId="0" applyNumberFormat="1" applyFont="1" applyFill="1" applyBorder="1" applyAlignment="1">
      <alignment horizontal="right"/>
    </xf>
    <xf numFmtId="3" fontId="3" fillId="0" borderId="12" xfId="0" applyNumberFormat="1" applyFont="1" applyFill="1" applyBorder="1" applyAlignment="1">
      <alignment horizontal="right"/>
    </xf>
    <xf numFmtId="3" fontId="12" fillId="0" borderId="20" xfId="0" applyNumberFormat="1" applyFont="1" applyFill="1" applyBorder="1"/>
    <xf numFmtId="0" fontId="11" fillId="0" borderId="0" xfId="0" applyFont="1" applyBorder="1"/>
    <xf numFmtId="3" fontId="12" fillId="0" borderId="19" xfId="0" applyNumberFormat="1" applyFont="1" applyFill="1" applyBorder="1"/>
    <xf numFmtId="0" fontId="3" fillId="0" borderId="2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top" wrapText="1"/>
    </xf>
    <xf numFmtId="49" fontId="2" fillId="0" borderId="30" xfId="0" applyNumberFormat="1" applyFont="1" applyFill="1" applyBorder="1" applyAlignment="1">
      <alignment horizontal="right"/>
    </xf>
    <xf numFmtId="3" fontId="12" fillId="0" borderId="33" xfId="0" applyNumberFormat="1" applyFont="1" applyFill="1" applyBorder="1"/>
    <xf numFmtId="0" fontId="11" fillId="0" borderId="1" xfId="0" applyFont="1" applyBorder="1"/>
    <xf numFmtId="0" fontId="2" fillId="0" borderId="9" xfId="0" applyFont="1" applyFill="1" applyBorder="1" applyAlignment="1">
      <alignment wrapText="1"/>
    </xf>
    <xf numFmtId="0" fontId="2" fillId="0" borderId="11" xfId="0" applyFont="1" applyFill="1" applyBorder="1"/>
    <xf numFmtId="0" fontId="2" fillId="0" borderId="9" xfId="0" applyFont="1" applyFill="1" applyBorder="1"/>
    <xf numFmtId="3" fontId="2" fillId="0" borderId="13" xfId="0" applyNumberFormat="1" applyFont="1" applyFill="1" applyBorder="1"/>
    <xf numFmtId="0" fontId="11" fillId="0" borderId="7" xfId="0" applyFont="1" applyBorder="1"/>
    <xf numFmtId="0" fontId="2" fillId="0" borderId="12" xfId="0" applyFont="1" applyFill="1" applyBorder="1"/>
    <xf numFmtId="0" fontId="11" fillId="0" borderId="13" xfId="0" applyFont="1" applyBorder="1"/>
    <xf numFmtId="0" fontId="11" fillId="0" borderId="12" xfId="0" applyFont="1" applyBorder="1"/>
    <xf numFmtId="0" fontId="2" fillId="0" borderId="13" xfId="0" applyFont="1" applyFill="1" applyBorder="1"/>
    <xf numFmtId="0" fontId="2" fillId="0" borderId="4" xfId="0" applyFont="1" applyFill="1" applyBorder="1"/>
    <xf numFmtId="0" fontId="3" fillId="0" borderId="26" xfId="0" applyFont="1" applyFill="1" applyBorder="1" applyAlignment="1">
      <alignment horizontal="center"/>
    </xf>
    <xf numFmtId="0" fontId="0" fillId="0" borderId="23" xfId="0" applyBorder="1" applyAlignment="1">
      <alignment wrapText="1"/>
    </xf>
    <xf numFmtId="0" fontId="2" fillId="0" borderId="23" xfId="0" applyFont="1" applyFill="1" applyBorder="1" applyAlignment="1">
      <alignment horizontal="left" vertical="top" wrapText="1"/>
    </xf>
    <xf numFmtId="0" fontId="8" fillId="0" borderId="19" xfId="0" applyFont="1" applyBorder="1" applyAlignment="1">
      <alignment horizontal="center"/>
    </xf>
    <xf numFmtId="0" fontId="2" fillId="0" borderId="23" xfId="0" applyFont="1" applyFill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2" fillId="0" borderId="24" xfId="0" applyFont="1" applyFill="1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2" fillId="0" borderId="23" xfId="0" applyFont="1" applyFill="1" applyBorder="1" applyAlignment="1">
      <alignment horizontal="left" vertical="top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8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2" fillId="0" borderId="23" xfId="0" applyFont="1" applyFill="1" applyBorder="1" applyAlignment="1">
      <alignment wrapText="1"/>
    </xf>
    <xf numFmtId="0" fontId="0" fillId="0" borderId="23" xfId="0" applyBorder="1" applyAlignment="1">
      <alignment wrapText="1"/>
    </xf>
    <xf numFmtId="3" fontId="2" fillId="0" borderId="23" xfId="0" applyNumberFormat="1" applyFont="1" applyFill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3" fontId="2" fillId="0" borderId="23" xfId="0" applyNumberFormat="1" applyFont="1" applyFill="1" applyBorder="1" applyAlignment="1">
      <alignment wrapText="1"/>
    </xf>
    <xf numFmtId="0" fontId="0" fillId="0" borderId="23" xfId="0" applyBorder="1" applyAlignment="1">
      <alignment horizontal="left" vertical="top" wrapText="1"/>
    </xf>
    <xf numFmtId="0" fontId="3" fillId="0" borderId="34" xfId="0" applyFont="1" applyFill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3" fillId="0" borderId="34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left" wrapText="1"/>
    </xf>
    <xf numFmtId="0" fontId="0" fillId="0" borderId="29" xfId="0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9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223"/>
  <sheetViews>
    <sheetView tabSelected="1" zoomScaleNormal="100" workbookViewId="0">
      <selection activeCell="C16" sqref="C16"/>
    </sheetView>
  </sheetViews>
  <sheetFormatPr defaultRowHeight="15" x14ac:dyDescent="0.25"/>
  <cols>
    <col min="1" max="1" width="5.28515625" customWidth="1"/>
    <col min="2" max="2" width="5" customWidth="1"/>
    <col min="3" max="3" width="27.140625" customWidth="1"/>
    <col min="4" max="4" width="9.140625" customWidth="1"/>
    <col min="5" max="5" width="12.42578125" customWidth="1"/>
    <col min="6" max="6" width="11.85546875" customWidth="1"/>
    <col min="7" max="7" width="13.5703125" customWidth="1"/>
    <col min="8" max="8" width="14.5703125" customWidth="1"/>
    <col min="9" max="9" width="15.140625" customWidth="1"/>
    <col min="10" max="10" width="11.28515625" customWidth="1"/>
    <col min="11" max="11" width="11" customWidth="1"/>
    <col min="12" max="12" width="16.85546875" customWidth="1"/>
    <col min="16" max="18" width="9.85546875" bestFit="1" customWidth="1"/>
  </cols>
  <sheetData>
    <row r="2" spans="2:20" x14ac:dyDescent="0.25">
      <c r="B2" s="1"/>
      <c r="C2" s="1"/>
      <c r="D2" s="1"/>
      <c r="E2" s="1"/>
      <c r="F2" s="1"/>
      <c r="G2" s="1"/>
      <c r="H2" s="1"/>
      <c r="I2" s="2"/>
      <c r="K2" s="2"/>
      <c r="L2" s="14" t="s">
        <v>0</v>
      </c>
    </row>
    <row r="3" spans="2:20" ht="20.25" x14ac:dyDescent="0.3">
      <c r="B3" s="213" t="s">
        <v>1</v>
      </c>
      <c r="C3" s="213"/>
      <c r="D3" s="213"/>
      <c r="E3" s="213"/>
      <c r="F3" s="213"/>
      <c r="G3" s="213"/>
      <c r="H3" s="213"/>
      <c r="I3" s="213"/>
      <c r="J3" s="213"/>
      <c r="K3" s="213"/>
      <c r="L3" s="3"/>
    </row>
    <row r="4" spans="2:20" ht="15.75" x14ac:dyDescent="0.25">
      <c r="B4" s="214" t="s">
        <v>67</v>
      </c>
      <c r="C4" s="214"/>
      <c r="D4" s="214"/>
      <c r="E4" s="214"/>
      <c r="F4" s="214"/>
      <c r="G4" s="214"/>
      <c r="H4" s="214"/>
      <c r="I4" s="214"/>
      <c r="J4" s="214"/>
      <c r="K4" s="214"/>
      <c r="L4" s="214"/>
    </row>
    <row r="5" spans="2:20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2:20" ht="15.75" thickBot="1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2:20" ht="26.25" customHeight="1" thickBot="1" x14ac:dyDescent="0.3">
      <c r="B7" s="215" t="s">
        <v>2</v>
      </c>
      <c r="C7" s="218" t="s">
        <v>3</v>
      </c>
      <c r="D7" s="218" t="s">
        <v>4</v>
      </c>
      <c r="E7" s="199" t="s">
        <v>5</v>
      </c>
      <c r="F7" s="200"/>
      <c r="G7" s="215" t="s">
        <v>6</v>
      </c>
      <c r="H7" s="215" t="s">
        <v>7</v>
      </c>
      <c r="I7" s="222" t="s">
        <v>8</v>
      </c>
      <c r="J7" s="223"/>
      <c r="K7" s="218"/>
      <c r="L7" s="215" t="s">
        <v>178</v>
      </c>
    </row>
    <row r="8" spans="2:20" ht="15.75" thickBot="1" x14ac:dyDescent="0.3">
      <c r="B8" s="216"/>
      <c r="C8" s="219"/>
      <c r="D8" s="219"/>
      <c r="E8" s="199" t="s">
        <v>9</v>
      </c>
      <c r="F8" s="200"/>
      <c r="G8" s="216"/>
      <c r="H8" s="216"/>
      <c r="I8" s="221"/>
      <c r="J8" s="224"/>
      <c r="K8" s="220"/>
      <c r="L8" s="216"/>
    </row>
    <row r="9" spans="2:20" ht="48.75" thickBot="1" x14ac:dyDescent="0.3">
      <c r="B9" s="217"/>
      <c r="C9" s="220"/>
      <c r="D9" s="220"/>
      <c r="E9" s="15" t="s">
        <v>10</v>
      </c>
      <c r="F9" s="16" t="s">
        <v>11</v>
      </c>
      <c r="G9" s="217"/>
      <c r="H9" s="221"/>
      <c r="I9" s="16" t="s">
        <v>12</v>
      </c>
      <c r="J9" s="16" t="s">
        <v>13</v>
      </c>
      <c r="K9" s="16" t="s">
        <v>14</v>
      </c>
      <c r="L9" s="217"/>
    </row>
    <row r="10" spans="2:20" ht="15.75" thickBot="1" x14ac:dyDescent="0.3">
      <c r="B10" s="17">
        <v>1</v>
      </c>
      <c r="C10" s="18">
        <v>2</v>
      </c>
      <c r="D10" s="17">
        <v>3</v>
      </c>
      <c r="E10" s="17">
        <v>4</v>
      </c>
      <c r="F10" s="17">
        <v>5</v>
      </c>
      <c r="G10" s="17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</row>
    <row r="11" spans="2:20" ht="16.5" thickTop="1" thickBot="1" x14ac:dyDescent="0.3">
      <c r="B11" s="19"/>
      <c r="C11" s="20" t="s">
        <v>68</v>
      </c>
      <c r="D11" s="21"/>
      <c r="E11" s="22">
        <v>208567374</v>
      </c>
      <c r="F11" s="22">
        <v>119619854</v>
      </c>
      <c r="G11" s="23"/>
      <c r="H11" s="24"/>
      <c r="I11" s="22">
        <v>208567374</v>
      </c>
      <c r="J11" s="25">
        <v>13144807</v>
      </c>
      <c r="K11" s="25">
        <v>106475047</v>
      </c>
      <c r="L11" s="26">
        <v>328187228</v>
      </c>
    </row>
    <row r="12" spans="2:20" ht="48.75" x14ac:dyDescent="0.25">
      <c r="B12" s="27" t="s">
        <v>182</v>
      </c>
      <c r="C12" s="28" t="s">
        <v>90</v>
      </c>
      <c r="D12" s="29"/>
      <c r="E12" s="30"/>
      <c r="F12" s="30"/>
      <c r="G12" s="56" t="s">
        <v>231</v>
      </c>
      <c r="H12" s="32" t="s">
        <v>211</v>
      </c>
      <c r="I12" s="30">
        <v>8500</v>
      </c>
      <c r="J12" s="33"/>
      <c r="K12" s="30"/>
      <c r="L12" s="34">
        <f>L11+I12</f>
        <v>328195728</v>
      </c>
      <c r="R12" s="6"/>
      <c r="S12" s="6"/>
    </row>
    <row r="13" spans="2:20" ht="60.75" x14ac:dyDescent="0.25">
      <c r="B13" s="35"/>
      <c r="C13" s="36" t="s">
        <v>230</v>
      </c>
      <c r="D13" s="29">
        <v>4501</v>
      </c>
      <c r="E13" s="30"/>
      <c r="F13" s="30">
        <v>21820</v>
      </c>
      <c r="G13" s="31"/>
      <c r="H13" s="37" t="s">
        <v>212</v>
      </c>
      <c r="I13" s="30"/>
      <c r="J13" s="30">
        <v>21820</v>
      </c>
      <c r="K13" s="30">
        <v>20290</v>
      </c>
      <c r="L13" s="34">
        <f>L12+J13+K13</f>
        <v>328237838</v>
      </c>
      <c r="P13" s="227"/>
      <c r="Q13" s="77"/>
      <c r="R13" s="60"/>
      <c r="S13" s="60"/>
      <c r="T13" s="10"/>
    </row>
    <row r="14" spans="2:20" ht="72.75" x14ac:dyDescent="0.25">
      <c r="B14" s="35"/>
      <c r="C14" s="36" t="s">
        <v>18</v>
      </c>
      <c r="D14" s="29">
        <v>6202</v>
      </c>
      <c r="E14" s="30">
        <v>8500</v>
      </c>
      <c r="F14" s="30"/>
      <c r="G14" s="31"/>
      <c r="H14" s="38" t="s">
        <v>233</v>
      </c>
      <c r="I14" s="30"/>
      <c r="J14" s="33"/>
      <c r="K14" s="30">
        <v>1000</v>
      </c>
      <c r="L14" s="34">
        <f>L13+K14</f>
        <v>328238838</v>
      </c>
    </row>
    <row r="15" spans="2:20" ht="28.5" customHeight="1" x14ac:dyDescent="0.25">
      <c r="B15" s="35"/>
      <c r="C15" s="36" t="s">
        <v>88</v>
      </c>
      <c r="D15" s="29">
        <v>4501</v>
      </c>
      <c r="E15" s="30"/>
      <c r="F15" s="30">
        <v>2700</v>
      </c>
      <c r="G15" s="31"/>
      <c r="H15" s="38" t="s">
        <v>89</v>
      </c>
      <c r="I15" s="30"/>
      <c r="J15" s="30">
        <v>1000</v>
      </c>
      <c r="K15" s="30"/>
      <c r="L15" s="34">
        <f>L14+J15</f>
        <v>328239838</v>
      </c>
    </row>
    <row r="16" spans="2:20" ht="37.5" customHeight="1" x14ac:dyDescent="0.25">
      <c r="B16" s="35"/>
      <c r="C16" s="36" t="s">
        <v>232</v>
      </c>
      <c r="D16" s="29">
        <v>3612</v>
      </c>
      <c r="E16" s="30"/>
      <c r="F16" s="30">
        <v>20290</v>
      </c>
      <c r="G16" s="31"/>
      <c r="H16" s="228" t="s">
        <v>229</v>
      </c>
      <c r="I16" s="30"/>
      <c r="J16" s="33"/>
      <c r="K16" s="30"/>
      <c r="L16" s="34"/>
    </row>
    <row r="17" spans="2:19" ht="68.25" customHeight="1" thickBot="1" x14ac:dyDescent="0.3">
      <c r="B17" s="39"/>
      <c r="C17" s="36" t="s">
        <v>69</v>
      </c>
      <c r="D17" s="29">
        <v>4501</v>
      </c>
      <c r="E17" s="30"/>
      <c r="F17" s="30">
        <v>1000</v>
      </c>
      <c r="G17" s="40"/>
      <c r="H17" s="229"/>
      <c r="I17" s="30"/>
      <c r="J17" s="30"/>
      <c r="K17" s="30">
        <v>1700</v>
      </c>
      <c r="L17" s="34">
        <f>L15+K17</f>
        <v>328241538</v>
      </c>
      <c r="P17" s="7"/>
    </row>
    <row r="18" spans="2:19" ht="48.75" x14ac:dyDescent="0.25">
      <c r="B18" s="41" t="s">
        <v>183</v>
      </c>
      <c r="C18" s="42" t="s">
        <v>213</v>
      </c>
      <c r="D18" s="43"/>
      <c r="E18" s="44"/>
      <c r="F18" s="45"/>
      <c r="G18" s="46" t="s">
        <v>20</v>
      </c>
      <c r="H18" s="47" t="s">
        <v>214</v>
      </c>
      <c r="I18" s="48">
        <f>4500+100-300+741+561-19694-20848</f>
        <v>-34940</v>
      </c>
      <c r="J18" s="44"/>
      <c r="K18" s="49"/>
      <c r="L18" s="50">
        <f>L17+I18</f>
        <v>328206598</v>
      </c>
    </row>
    <row r="19" spans="2:19" ht="37.5" customHeight="1" x14ac:dyDescent="0.25">
      <c r="B19" s="51"/>
      <c r="C19" s="52" t="s">
        <v>71</v>
      </c>
      <c r="D19" s="53">
        <v>2404</v>
      </c>
      <c r="E19" s="54">
        <v>25000</v>
      </c>
      <c r="F19" s="55"/>
      <c r="G19" s="56"/>
      <c r="H19" s="37" t="s">
        <v>76</v>
      </c>
      <c r="I19" s="57">
        <v>603</v>
      </c>
      <c r="J19" s="54"/>
      <c r="K19" s="55"/>
      <c r="L19" s="58">
        <f>L18+I19</f>
        <v>328207201</v>
      </c>
    </row>
    <row r="20" spans="2:19" ht="27.75" customHeight="1" x14ac:dyDescent="0.25">
      <c r="B20" s="35"/>
      <c r="C20" s="52" t="s">
        <v>72</v>
      </c>
      <c r="D20" s="53">
        <v>2405</v>
      </c>
      <c r="E20" s="59">
        <v>4500</v>
      </c>
      <c r="F20" s="60"/>
      <c r="G20" s="61"/>
      <c r="H20" s="37" t="s">
        <v>70</v>
      </c>
      <c r="I20" s="57">
        <f>25000-5716+430</f>
        <v>19714</v>
      </c>
      <c r="J20" s="62"/>
      <c r="K20" s="60"/>
      <c r="L20" s="34">
        <f>L19+I20</f>
        <v>328226915</v>
      </c>
      <c r="R20" s="9"/>
    </row>
    <row r="21" spans="2:19" ht="57.75" customHeight="1" x14ac:dyDescent="0.25">
      <c r="B21" s="35" t="s">
        <v>22</v>
      </c>
      <c r="C21" s="52" t="s">
        <v>73</v>
      </c>
      <c r="D21" s="53">
        <v>2708</v>
      </c>
      <c r="E21" s="59">
        <v>-5716</v>
      </c>
      <c r="F21" s="60"/>
      <c r="G21" s="61"/>
      <c r="H21" s="37" t="s">
        <v>215</v>
      </c>
      <c r="I21" s="57">
        <v>2599</v>
      </c>
      <c r="J21" s="62"/>
      <c r="K21" s="60"/>
      <c r="L21" s="34">
        <f>L20+I21</f>
        <v>328229514</v>
      </c>
      <c r="R21" s="9"/>
    </row>
    <row r="22" spans="2:19" ht="49.5" customHeight="1" x14ac:dyDescent="0.25">
      <c r="B22" s="35"/>
      <c r="C22" s="52" t="s">
        <v>74</v>
      </c>
      <c r="D22" s="29">
        <v>2802</v>
      </c>
      <c r="E22" s="59">
        <v>100</v>
      </c>
      <c r="F22" s="60"/>
      <c r="G22" s="61"/>
      <c r="H22" s="63"/>
      <c r="I22" s="57"/>
      <c r="J22" s="62"/>
      <c r="K22" s="60"/>
      <c r="L22" s="34"/>
      <c r="R22" s="9"/>
    </row>
    <row r="23" spans="2:19" ht="37.5" customHeight="1" x14ac:dyDescent="0.25">
      <c r="B23" s="35"/>
      <c r="C23" s="64" t="s">
        <v>75</v>
      </c>
      <c r="D23" s="29">
        <v>3601</v>
      </c>
      <c r="E23" s="59">
        <v>-300</v>
      </c>
      <c r="F23" s="60"/>
      <c r="G23" s="61"/>
      <c r="H23" s="63"/>
      <c r="I23" s="57"/>
      <c r="J23" s="62"/>
      <c r="K23" s="60"/>
      <c r="L23" s="34"/>
      <c r="R23" s="9"/>
    </row>
    <row r="24" spans="2:19" ht="37.5" customHeight="1" x14ac:dyDescent="0.25">
      <c r="B24" s="35"/>
      <c r="C24" s="36" t="s">
        <v>77</v>
      </c>
      <c r="D24" s="53">
        <v>3612</v>
      </c>
      <c r="E24" s="59">
        <v>603</v>
      </c>
      <c r="F24" s="60"/>
      <c r="G24" s="61"/>
      <c r="H24" s="63"/>
      <c r="I24" s="57"/>
      <c r="J24" s="62"/>
      <c r="K24" s="60"/>
      <c r="L24" s="34"/>
      <c r="R24" s="9"/>
    </row>
    <row r="25" spans="2:19" ht="37.5" customHeight="1" x14ac:dyDescent="0.25">
      <c r="B25" s="35"/>
      <c r="C25" s="36" t="s">
        <v>78</v>
      </c>
      <c r="D25" s="53">
        <v>3612</v>
      </c>
      <c r="E25" s="59">
        <v>1171</v>
      </c>
      <c r="F25" s="60"/>
      <c r="G25" s="61"/>
      <c r="H25" s="63"/>
      <c r="I25" s="57"/>
      <c r="J25" s="62"/>
      <c r="K25" s="60"/>
      <c r="L25" s="34"/>
      <c r="R25" s="9"/>
    </row>
    <row r="26" spans="2:19" ht="37.5" customHeight="1" x14ac:dyDescent="0.25">
      <c r="B26" s="35"/>
      <c r="C26" s="36" t="s">
        <v>79</v>
      </c>
      <c r="D26" s="53">
        <v>4501</v>
      </c>
      <c r="E26" s="59">
        <v>561</v>
      </c>
      <c r="F26" s="60"/>
      <c r="G26" s="61"/>
      <c r="H26" s="63"/>
      <c r="I26" s="57"/>
      <c r="J26" s="62"/>
      <c r="K26" s="60"/>
      <c r="L26" s="34"/>
      <c r="R26" s="9"/>
    </row>
    <row r="27" spans="2:19" ht="37.5" customHeight="1" x14ac:dyDescent="0.25">
      <c r="B27" s="35"/>
      <c r="C27" s="36" t="s">
        <v>80</v>
      </c>
      <c r="D27" s="53">
        <v>6102</v>
      </c>
      <c r="E27" s="59">
        <v>-19694</v>
      </c>
      <c r="F27" s="60"/>
      <c r="G27" s="61"/>
      <c r="H27" s="63"/>
      <c r="I27" s="57"/>
      <c r="J27" s="62"/>
      <c r="K27" s="60"/>
      <c r="L27" s="34"/>
      <c r="R27" s="9"/>
    </row>
    <row r="28" spans="2:19" ht="37.5" customHeight="1" x14ac:dyDescent="0.25">
      <c r="B28" s="35"/>
      <c r="C28" s="36" t="s">
        <v>81</v>
      </c>
      <c r="D28" s="53">
        <v>6105</v>
      </c>
      <c r="E28" s="59">
        <v>2599</v>
      </c>
      <c r="F28" s="60"/>
      <c r="G28" s="61"/>
      <c r="H28" s="65"/>
      <c r="I28" s="57"/>
      <c r="J28" s="62"/>
      <c r="K28" s="60"/>
      <c r="L28" s="34"/>
      <c r="R28" s="9"/>
    </row>
    <row r="29" spans="2:19" ht="75" customHeight="1" thickBot="1" x14ac:dyDescent="0.3">
      <c r="B29" s="39"/>
      <c r="C29" s="66" t="s">
        <v>24</v>
      </c>
      <c r="D29" s="67">
        <v>6202</v>
      </c>
      <c r="E29" s="68">
        <v>-20848</v>
      </c>
      <c r="F29" s="69"/>
      <c r="G29" s="70"/>
      <c r="H29" s="71"/>
      <c r="I29" s="72"/>
      <c r="J29" s="73"/>
      <c r="K29" s="69"/>
      <c r="L29" s="74"/>
      <c r="R29" s="9"/>
    </row>
    <row r="30" spans="2:19" ht="48.75" x14ac:dyDescent="0.25">
      <c r="B30" s="75" t="s">
        <v>184</v>
      </c>
      <c r="C30" s="76" t="s">
        <v>32</v>
      </c>
      <c r="D30" s="29"/>
      <c r="E30" s="30"/>
      <c r="F30" s="29"/>
      <c r="G30" s="29" t="s">
        <v>15</v>
      </c>
      <c r="H30" s="37" t="s">
        <v>82</v>
      </c>
      <c r="I30" s="30"/>
      <c r="J30" s="62"/>
      <c r="K30" s="29"/>
      <c r="L30" s="34"/>
    </row>
    <row r="31" spans="2:19" ht="50.25" customHeight="1" x14ac:dyDescent="0.25">
      <c r="B31" s="35"/>
      <c r="C31" s="52"/>
      <c r="D31" s="29"/>
      <c r="E31" s="30"/>
      <c r="F31" s="29"/>
      <c r="G31" s="77" t="s">
        <v>17</v>
      </c>
      <c r="H31" s="63" t="s">
        <v>27</v>
      </c>
      <c r="I31" s="30"/>
      <c r="J31" s="62"/>
      <c r="K31" s="29"/>
      <c r="L31" s="34"/>
      <c r="O31" s="10"/>
      <c r="P31" s="10"/>
      <c r="Q31" s="10"/>
      <c r="R31" s="10"/>
      <c r="S31" s="10"/>
    </row>
    <row r="32" spans="2:19" ht="17.25" customHeight="1" x14ac:dyDescent="0.25">
      <c r="B32" s="35"/>
      <c r="C32" s="52"/>
      <c r="D32" s="29"/>
      <c r="E32" s="30"/>
      <c r="F32" s="29"/>
      <c r="G32" s="53"/>
      <c r="H32" s="63" t="s">
        <v>28</v>
      </c>
      <c r="I32" s="60">
        <v>25760</v>
      </c>
      <c r="J32" s="33"/>
      <c r="K32" s="29"/>
      <c r="L32" s="34">
        <f>L21+I32</f>
        <v>328255274</v>
      </c>
      <c r="O32" s="10"/>
      <c r="P32" s="10"/>
      <c r="Q32" s="10"/>
      <c r="R32" s="10"/>
      <c r="S32" s="10"/>
    </row>
    <row r="33" spans="2:19" x14ac:dyDescent="0.25">
      <c r="B33" s="35"/>
      <c r="C33" s="52"/>
      <c r="D33" s="29"/>
      <c r="E33" s="30"/>
      <c r="F33" s="29"/>
      <c r="G33" s="53"/>
      <c r="H33" s="63" t="s">
        <v>29</v>
      </c>
      <c r="I33" s="60">
        <f>1068+778+318</f>
        <v>2164</v>
      </c>
      <c r="J33" s="33"/>
      <c r="K33" s="29"/>
      <c r="L33" s="34">
        <f>L32+I33</f>
        <v>328257438</v>
      </c>
      <c r="O33" s="10"/>
      <c r="P33" s="10"/>
      <c r="Q33" s="10"/>
      <c r="R33" s="10"/>
      <c r="S33" s="10"/>
    </row>
    <row r="34" spans="2:19" x14ac:dyDescent="0.25">
      <c r="B34" s="35"/>
      <c r="C34" s="201"/>
      <c r="D34" s="29"/>
      <c r="E34" s="30"/>
      <c r="F34" s="29"/>
      <c r="G34" s="53"/>
      <c r="H34" s="63" t="s">
        <v>30</v>
      </c>
      <c r="I34" s="60">
        <v>15774</v>
      </c>
      <c r="J34" s="33"/>
      <c r="K34" s="30"/>
      <c r="L34" s="34">
        <f>L33+I34</f>
        <v>328273212</v>
      </c>
      <c r="O34" s="10"/>
      <c r="P34" s="10"/>
      <c r="Q34" s="10"/>
      <c r="R34" s="10"/>
      <c r="S34" s="10"/>
    </row>
    <row r="35" spans="2:19" x14ac:dyDescent="0.25">
      <c r="B35" s="35"/>
      <c r="C35" s="201"/>
      <c r="D35" s="29"/>
      <c r="E35" s="30"/>
      <c r="F35" s="29"/>
      <c r="G35" s="53"/>
      <c r="H35" s="63" t="s">
        <v>31</v>
      </c>
      <c r="I35" s="60"/>
      <c r="J35" s="33"/>
      <c r="K35" s="30"/>
      <c r="L35" s="34"/>
      <c r="O35" s="10"/>
      <c r="P35" s="10"/>
      <c r="Q35" s="10"/>
      <c r="R35" s="10"/>
      <c r="S35" s="10"/>
    </row>
    <row r="36" spans="2:19" x14ac:dyDescent="0.25">
      <c r="B36" s="35"/>
      <c r="C36" s="52"/>
      <c r="D36" s="29"/>
      <c r="E36" s="30"/>
      <c r="F36" s="29"/>
      <c r="G36" s="53"/>
      <c r="H36" s="63" t="s">
        <v>28</v>
      </c>
      <c r="I36" s="60">
        <f>1744363+2834+5097</f>
        <v>1752294</v>
      </c>
      <c r="J36" s="33"/>
      <c r="K36" s="30"/>
      <c r="L36" s="34">
        <f>L34+I36</f>
        <v>330025506</v>
      </c>
      <c r="O36" s="10"/>
      <c r="P36" s="10"/>
      <c r="Q36" s="10"/>
      <c r="R36" s="10"/>
      <c r="S36" s="10"/>
    </row>
    <row r="37" spans="2:19" x14ac:dyDescent="0.25">
      <c r="B37" s="35"/>
      <c r="C37" s="78"/>
      <c r="D37" s="79"/>
      <c r="E37" s="79"/>
      <c r="F37" s="79"/>
      <c r="G37" s="79"/>
      <c r="H37" s="63" t="s">
        <v>29</v>
      </c>
      <c r="I37" s="60">
        <f>214659+87198+35797</f>
        <v>337654</v>
      </c>
      <c r="J37" s="80"/>
      <c r="K37" s="80"/>
      <c r="L37" s="58">
        <f>L36+I37</f>
        <v>330363160</v>
      </c>
      <c r="O37" s="10"/>
      <c r="P37" s="10"/>
      <c r="Q37" s="10"/>
      <c r="R37" s="6"/>
      <c r="S37" s="6"/>
    </row>
    <row r="38" spans="2:19" ht="15" customHeight="1" thickBot="1" x14ac:dyDescent="0.3">
      <c r="B38" s="35"/>
      <c r="C38" s="76"/>
      <c r="D38" s="81">
        <v>6101</v>
      </c>
      <c r="E38" s="30">
        <f>43698+2094748</f>
        <v>2138446</v>
      </c>
      <c r="F38" s="79"/>
      <c r="G38" s="79"/>
      <c r="H38" s="63" t="s">
        <v>19</v>
      </c>
      <c r="I38" s="60">
        <f>1000+1000+1000+1800</f>
        <v>4800</v>
      </c>
      <c r="J38" s="80"/>
      <c r="K38" s="80"/>
      <c r="L38" s="58">
        <f>L37+I38</f>
        <v>330367960</v>
      </c>
      <c r="O38" s="10"/>
      <c r="P38" s="10"/>
      <c r="Q38" s="10"/>
      <c r="R38" s="6"/>
      <c r="S38" s="6"/>
    </row>
    <row r="39" spans="2:19" ht="24" x14ac:dyDescent="0.25">
      <c r="B39" s="82" t="s">
        <v>185</v>
      </c>
      <c r="C39" s="83" t="s">
        <v>33</v>
      </c>
      <c r="D39" s="84"/>
      <c r="E39" s="85"/>
      <c r="F39" s="85"/>
      <c r="G39" s="86" t="s">
        <v>15</v>
      </c>
      <c r="H39" s="189" t="s">
        <v>228</v>
      </c>
      <c r="I39" s="48"/>
      <c r="J39" s="88"/>
      <c r="K39" s="85"/>
      <c r="L39" s="89"/>
    </row>
    <row r="40" spans="2:19" ht="12.75" customHeight="1" x14ac:dyDescent="0.25">
      <c r="B40" s="35"/>
      <c r="C40" s="90"/>
      <c r="D40" s="29"/>
      <c r="E40" s="30"/>
      <c r="F40" s="30"/>
      <c r="G40" s="31" t="s">
        <v>34</v>
      </c>
      <c r="H40" s="190"/>
      <c r="I40" s="57"/>
      <c r="J40" s="33"/>
      <c r="K40" s="30"/>
      <c r="L40" s="91"/>
      <c r="R40" s="9"/>
    </row>
    <row r="41" spans="2:19" x14ac:dyDescent="0.25">
      <c r="B41" s="35"/>
      <c r="C41" s="90"/>
      <c r="D41" s="29"/>
      <c r="E41" s="30"/>
      <c r="F41" s="30"/>
      <c r="G41" s="61"/>
      <c r="H41" s="190"/>
      <c r="I41" s="57"/>
      <c r="J41" s="33"/>
      <c r="K41" s="30"/>
      <c r="L41" s="34"/>
    </row>
    <row r="42" spans="2:19" x14ac:dyDescent="0.25">
      <c r="B42" s="35"/>
      <c r="C42" s="90"/>
      <c r="D42" s="29"/>
      <c r="E42" s="30"/>
      <c r="F42" s="30"/>
      <c r="G42" s="61"/>
      <c r="H42" s="63" t="s">
        <v>27</v>
      </c>
      <c r="I42" s="57"/>
      <c r="J42" s="33"/>
      <c r="K42" s="30"/>
      <c r="L42" s="34"/>
    </row>
    <row r="43" spans="2:19" x14ac:dyDescent="0.25">
      <c r="B43" s="35"/>
      <c r="C43" s="90"/>
      <c r="D43" s="29"/>
      <c r="E43" s="30"/>
      <c r="F43" s="30"/>
      <c r="G43" s="61"/>
      <c r="H43" s="186" t="s">
        <v>28</v>
      </c>
      <c r="I43" s="57">
        <v>4593</v>
      </c>
      <c r="J43" s="33"/>
      <c r="K43" s="30"/>
      <c r="L43" s="34">
        <v>330372553</v>
      </c>
    </row>
    <row r="44" spans="2:19" ht="15.75" thickBot="1" x14ac:dyDescent="0.3">
      <c r="B44" s="35"/>
      <c r="C44" s="90"/>
      <c r="D44" s="29">
        <v>6105</v>
      </c>
      <c r="E44" s="30">
        <v>5477</v>
      </c>
      <c r="F44" s="30"/>
      <c r="G44" s="61"/>
      <c r="H44" s="186" t="s">
        <v>29</v>
      </c>
      <c r="I44" s="57">
        <v>884</v>
      </c>
      <c r="J44" s="33"/>
      <c r="K44" s="30"/>
      <c r="L44" s="34">
        <v>330373437</v>
      </c>
    </row>
    <row r="45" spans="2:19" ht="25.5" customHeight="1" x14ac:dyDescent="0.25">
      <c r="B45" s="96" t="s">
        <v>186</v>
      </c>
      <c r="C45" s="83" t="s">
        <v>83</v>
      </c>
      <c r="D45" s="97"/>
      <c r="E45" s="85"/>
      <c r="F45" s="85"/>
      <c r="G45" s="98" t="s">
        <v>39</v>
      </c>
      <c r="H45" s="87" t="s">
        <v>216</v>
      </c>
      <c r="I45" s="99"/>
      <c r="J45" s="88"/>
      <c r="K45" s="99"/>
      <c r="L45" s="89"/>
    </row>
    <row r="46" spans="2:19" ht="27" customHeight="1" x14ac:dyDescent="0.25">
      <c r="B46" s="100"/>
      <c r="C46" s="187" t="s">
        <v>84</v>
      </c>
      <c r="D46" s="77"/>
      <c r="E46" s="30"/>
      <c r="F46" s="101"/>
      <c r="G46" s="61" t="s">
        <v>41</v>
      </c>
      <c r="H46" s="37" t="s">
        <v>85</v>
      </c>
      <c r="I46" s="60">
        <v>23400</v>
      </c>
      <c r="J46" s="33"/>
      <c r="K46" s="60"/>
      <c r="L46" s="34">
        <f>L44+I46</f>
        <v>330396837</v>
      </c>
    </row>
    <row r="47" spans="2:19" ht="30.75" customHeight="1" thickBot="1" x14ac:dyDescent="0.3">
      <c r="B47" s="100"/>
      <c r="C47" s="188"/>
      <c r="D47" s="77">
        <v>3111</v>
      </c>
      <c r="E47" s="30">
        <v>123204</v>
      </c>
      <c r="F47" s="30"/>
      <c r="G47" s="102"/>
      <c r="H47" s="103" t="s">
        <v>86</v>
      </c>
      <c r="I47" s="57">
        <v>99804</v>
      </c>
      <c r="J47" s="62"/>
      <c r="K47" s="61"/>
      <c r="L47" s="34">
        <f>L46+I47</f>
        <v>330496641</v>
      </c>
    </row>
    <row r="48" spans="2:19" ht="15" customHeight="1" thickBot="1" x14ac:dyDescent="0.3">
      <c r="B48" s="104" t="s">
        <v>187</v>
      </c>
      <c r="C48" s="83" t="s">
        <v>87</v>
      </c>
      <c r="D48" s="105"/>
      <c r="E48" s="88"/>
      <c r="F48" s="88">
        <v>-1053381</v>
      </c>
      <c r="G48" s="106"/>
      <c r="H48" s="47"/>
      <c r="I48" s="107"/>
      <c r="J48" s="107"/>
      <c r="K48" s="108">
        <v>-1053381</v>
      </c>
      <c r="L48" s="109">
        <f>L47+K48</f>
        <v>329443260</v>
      </c>
    </row>
    <row r="49" spans="2:19" ht="32.25" customHeight="1" x14ac:dyDescent="0.25">
      <c r="B49" s="75" t="s">
        <v>188</v>
      </c>
      <c r="C49" s="110" t="s">
        <v>91</v>
      </c>
      <c r="D49" s="84"/>
      <c r="E49" s="85"/>
      <c r="F49" s="85"/>
      <c r="G49" s="86" t="s">
        <v>15</v>
      </c>
      <c r="H49" s="87" t="s">
        <v>217</v>
      </c>
      <c r="I49" s="48"/>
      <c r="J49" s="107"/>
      <c r="K49" s="85"/>
      <c r="L49" s="111"/>
      <c r="R49" s="6"/>
      <c r="S49" s="6"/>
    </row>
    <row r="50" spans="2:19" x14ac:dyDescent="0.25">
      <c r="B50" s="35"/>
      <c r="C50" s="112" t="s">
        <v>16</v>
      </c>
      <c r="D50" s="29"/>
      <c r="E50" s="30"/>
      <c r="F50" s="30"/>
      <c r="G50" s="31" t="s">
        <v>17</v>
      </c>
      <c r="H50" s="53" t="s">
        <v>95</v>
      </c>
      <c r="I50" s="57"/>
      <c r="J50" s="62"/>
      <c r="K50" s="30"/>
      <c r="L50" s="34"/>
    </row>
    <row r="51" spans="2:19" ht="27.75" customHeight="1" x14ac:dyDescent="0.25">
      <c r="B51" s="35"/>
      <c r="C51" s="113" t="s">
        <v>100</v>
      </c>
      <c r="D51" s="29">
        <v>4501</v>
      </c>
      <c r="E51" s="30">
        <v>1580</v>
      </c>
      <c r="F51" s="30">
        <v>1500</v>
      </c>
      <c r="G51" s="40"/>
      <c r="H51" s="37" t="s">
        <v>94</v>
      </c>
      <c r="I51" s="57"/>
      <c r="J51" s="62"/>
      <c r="K51" s="30"/>
      <c r="L51" s="34"/>
    </row>
    <row r="52" spans="2:19" ht="24.75" customHeight="1" x14ac:dyDescent="0.25">
      <c r="B52" s="35"/>
      <c r="C52" s="113" t="s">
        <v>96</v>
      </c>
      <c r="D52" s="29">
        <v>6101</v>
      </c>
      <c r="E52" s="30">
        <v>5727</v>
      </c>
      <c r="F52" s="30"/>
      <c r="G52" s="40"/>
      <c r="H52" s="63" t="s">
        <v>19</v>
      </c>
      <c r="I52" s="114">
        <f>4500+3745+1580+5727</f>
        <v>15552</v>
      </c>
      <c r="J52" s="57"/>
      <c r="K52" s="30"/>
      <c r="L52" s="34">
        <f>L48+I52</f>
        <v>329458812</v>
      </c>
    </row>
    <row r="53" spans="2:19" ht="14.25" customHeight="1" x14ac:dyDescent="0.25">
      <c r="B53" s="35"/>
      <c r="C53" s="193" t="s">
        <v>93</v>
      </c>
      <c r="D53" s="29"/>
      <c r="E53" s="30"/>
      <c r="F53" s="30"/>
      <c r="G53" s="40"/>
      <c r="H53" s="63"/>
      <c r="I53" s="115"/>
      <c r="J53" s="116"/>
      <c r="K53" s="30"/>
      <c r="L53" s="34"/>
    </row>
    <row r="54" spans="2:19" ht="39" customHeight="1" x14ac:dyDescent="0.25">
      <c r="B54" s="35"/>
      <c r="C54" s="193"/>
      <c r="D54" s="29">
        <v>6101</v>
      </c>
      <c r="E54" s="30">
        <v>17095</v>
      </c>
      <c r="F54" s="30"/>
      <c r="G54" s="40"/>
      <c r="H54" s="103" t="s">
        <v>218</v>
      </c>
      <c r="I54" s="115"/>
      <c r="J54" s="116"/>
      <c r="K54" s="30"/>
      <c r="L54" s="34"/>
    </row>
    <row r="55" spans="2:19" ht="47.25" customHeight="1" x14ac:dyDescent="0.25">
      <c r="B55" s="35"/>
      <c r="C55" s="117" t="s">
        <v>97</v>
      </c>
      <c r="D55" s="29">
        <v>6101</v>
      </c>
      <c r="E55" s="30"/>
      <c r="F55" s="30">
        <v>326352</v>
      </c>
      <c r="G55" s="40"/>
      <c r="H55" s="118" t="s">
        <v>47</v>
      </c>
      <c r="I55" s="119"/>
      <c r="J55" s="116"/>
      <c r="K55" s="30"/>
      <c r="L55" s="34"/>
    </row>
    <row r="56" spans="2:19" ht="25.5" customHeight="1" x14ac:dyDescent="0.25">
      <c r="B56" s="35"/>
      <c r="C56" s="117"/>
      <c r="D56" s="29"/>
      <c r="E56" s="30"/>
      <c r="F56" s="30"/>
      <c r="G56" s="40"/>
      <c r="H56" s="120" t="s">
        <v>98</v>
      </c>
      <c r="I56" s="119"/>
      <c r="J56" s="116"/>
      <c r="K56" s="30">
        <v>7465</v>
      </c>
      <c r="L56" s="34">
        <f>L52+K56</f>
        <v>329466277</v>
      </c>
    </row>
    <row r="57" spans="2:19" ht="36" customHeight="1" x14ac:dyDescent="0.25">
      <c r="B57" s="35"/>
      <c r="C57" s="117" t="s">
        <v>18</v>
      </c>
      <c r="D57" s="29">
        <v>6202</v>
      </c>
      <c r="E57" s="30">
        <v>4500</v>
      </c>
      <c r="F57" s="30"/>
      <c r="G57" s="40"/>
      <c r="H57" s="121" t="s">
        <v>99</v>
      </c>
      <c r="I57" s="57"/>
      <c r="J57" s="57"/>
      <c r="K57" s="30">
        <v>326352</v>
      </c>
      <c r="L57" s="34">
        <f>L56+K57</f>
        <v>329792629</v>
      </c>
    </row>
    <row r="58" spans="2:19" ht="68.25" customHeight="1" x14ac:dyDescent="0.25">
      <c r="B58" s="35"/>
      <c r="C58" s="204" t="s">
        <v>92</v>
      </c>
      <c r="D58" s="29"/>
      <c r="E58" s="30"/>
      <c r="F58" s="30"/>
      <c r="G58" s="40"/>
      <c r="H58" s="118" t="s">
        <v>219</v>
      </c>
      <c r="I58" s="57">
        <v>13126</v>
      </c>
      <c r="J58" s="57"/>
      <c r="K58" s="30"/>
      <c r="L58" s="34">
        <f>L57+I58</f>
        <v>329805755</v>
      </c>
    </row>
    <row r="59" spans="2:19" ht="14.25" customHeight="1" x14ac:dyDescent="0.25">
      <c r="B59" s="35"/>
      <c r="C59" s="205"/>
      <c r="D59" s="29"/>
      <c r="E59" s="30"/>
      <c r="F59" s="30"/>
      <c r="G59" s="40"/>
      <c r="H59" s="63" t="s">
        <v>29</v>
      </c>
      <c r="I59" s="57">
        <v>3969</v>
      </c>
      <c r="J59" s="57"/>
      <c r="K59" s="30"/>
      <c r="L59" s="34">
        <f>L58+I59</f>
        <v>329809724</v>
      </c>
    </row>
    <row r="60" spans="2:19" ht="27" customHeight="1" thickBot="1" x14ac:dyDescent="0.3">
      <c r="B60" s="35"/>
      <c r="C60" s="205"/>
      <c r="D60" s="29">
        <v>6401</v>
      </c>
      <c r="E60" s="30">
        <v>3745</v>
      </c>
      <c r="F60" s="30">
        <v>7465</v>
      </c>
      <c r="G60" s="40"/>
      <c r="H60" s="37" t="s">
        <v>101</v>
      </c>
      <c r="I60" s="57"/>
      <c r="J60" s="57"/>
      <c r="K60" s="30">
        <v>1500</v>
      </c>
      <c r="L60" s="34">
        <f>L59+K60</f>
        <v>329811224</v>
      </c>
    </row>
    <row r="61" spans="2:19" ht="15.75" hidden="1" thickBot="1" x14ac:dyDescent="0.3">
      <c r="B61" s="123"/>
      <c r="C61" s="36"/>
      <c r="D61" s="29"/>
      <c r="E61" s="30"/>
      <c r="F61" s="30"/>
      <c r="G61" s="124"/>
      <c r="H61" s="63" t="s">
        <v>26</v>
      </c>
      <c r="I61" s="55"/>
      <c r="J61" s="80"/>
      <c r="K61" s="30"/>
      <c r="L61" s="125"/>
    </row>
    <row r="62" spans="2:19" ht="36.75" x14ac:dyDescent="0.25">
      <c r="B62" s="27" t="s">
        <v>189</v>
      </c>
      <c r="C62" s="212" t="s">
        <v>32</v>
      </c>
      <c r="D62" s="84"/>
      <c r="E62" s="85"/>
      <c r="F62" s="84"/>
      <c r="G62" s="86" t="s">
        <v>15</v>
      </c>
      <c r="H62" s="87" t="s">
        <v>220</v>
      </c>
      <c r="I62" s="48"/>
      <c r="J62" s="88"/>
      <c r="K62" s="84"/>
      <c r="L62" s="111"/>
    </row>
    <row r="63" spans="2:19" ht="16.5" customHeight="1" x14ac:dyDescent="0.25">
      <c r="B63" s="35"/>
      <c r="C63" s="207"/>
      <c r="D63" s="29"/>
      <c r="E63" s="30"/>
      <c r="F63" s="29"/>
      <c r="G63" s="31" t="s">
        <v>17</v>
      </c>
      <c r="H63" s="63" t="s">
        <v>27</v>
      </c>
      <c r="I63" s="57"/>
      <c r="J63" s="33"/>
      <c r="K63" s="29"/>
      <c r="L63" s="34"/>
      <c r="O63" s="10"/>
      <c r="P63" s="10"/>
      <c r="Q63" s="10"/>
      <c r="R63" s="10"/>
      <c r="S63" s="10"/>
    </row>
    <row r="64" spans="2:19" ht="17.25" customHeight="1" x14ac:dyDescent="0.25">
      <c r="B64" s="35"/>
      <c r="C64" s="52"/>
      <c r="D64" s="29"/>
      <c r="E64" s="30"/>
      <c r="F64" s="29"/>
      <c r="G64" s="56"/>
      <c r="H64" s="63" t="s">
        <v>28</v>
      </c>
      <c r="I64" s="57">
        <v>24775</v>
      </c>
      <c r="J64" s="33"/>
      <c r="K64" s="29"/>
      <c r="L64" s="34">
        <f>L60+I64</f>
        <v>329835999</v>
      </c>
      <c r="O64" s="10"/>
      <c r="P64" s="10"/>
      <c r="Q64" s="10"/>
      <c r="R64" s="10"/>
      <c r="S64" s="10"/>
    </row>
    <row r="65" spans="2:25" x14ac:dyDescent="0.25">
      <c r="B65" s="35"/>
      <c r="C65" s="52"/>
      <c r="D65" s="29"/>
      <c r="E65" s="30"/>
      <c r="F65" s="29"/>
      <c r="G65" s="56"/>
      <c r="H65" s="63" t="s">
        <v>29</v>
      </c>
      <c r="I65" s="57">
        <f>870+605+251</f>
        <v>1726</v>
      </c>
      <c r="J65" s="33"/>
      <c r="K65" s="29"/>
      <c r="L65" s="34">
        <f>L64+I65</f>
        <v>329837725</v>
      </c>
      <c r="O65" s="10"/>
      <c r="P65" s="10"/>
      <c r="Q65" s="10"/>
      <c r="R65" s="10"/>
      <c r="S65" s="10"/>
    </row>
    <row r="66" spans="2:25" x14ac:dyDescent="0.25">
      <c r="B66" s="35"/>
      <c r="C66" s="201"/>
      <c r="D66" s="29"/>
      <c r="E66" s="30"/>
      <c r="F66" s="29"/>
      <c r="G66" s="56"/>
      <c r="H66" s="63" t="s">
        <v>30</v>
      </c>
      <c r="I66" s="57">
        <v>14254</v>
      </c>
      <c r="J66" s="33"/>
      <c r="K66" s="30"/>
      <c r="L66" s="34">
        <f>L65+I66</f>
        <v>329851979</v>
      </c>
      <c r="O66" s="10"/>
      <c r="P66" s="10"/>
      <c r="Q66" s="10"/>
      <c r="R66" s="10"/>
      <c r="S66" s="10"/>
    </row>
    <row r="67" spans="2:25" x14ac:dyDescent="0.25">
      <c r="B67" s="35"/>
      <c r="C67" s="201"/>
      <c r="D67" s="29"/>
      <c r="E67" s="30"/>
      <c r="F67" s="29"/>
      <c r="G67" s="56"/>
      <c r="H67" s="63" t="s">
        <v>55</v>
      </c>
      <c r="I67" s="57"/>
      <c r="J67" s="33"/>
      <c r="K67" s="30"/>
      <c r="L67" s="34"/>
      <c r="O67" s="10"/>
      <c r="P67" s="10"/>
      <c r="Q67" s="10"/>
      <c r="R67" s="10"/>
      <c r="S67" s="10"/>
    </row>
    <row r="68" spans="2:25" x14ac:dyDescent="0.25">
      <c r="B68" s="35"/>
      <c r="C68" s="52"/>
      <c r="D68" s="29"/>
      <c r="E68" s="30"/>
      <c r="F68" s="29"/>
      <c r="G68" s="56"/>
      <c r="H68" s="63" t="s">
        <v>28</v>
      </c>
      <c r="I68" s="57">
        <f>1766319+2030+3964</f>
        <v>1772313</v>
      </c>
      <c r="J68" s="33"/>
      <c r="K68" s="30"/>
      <c r="L68" s="34">
        <f>L66+I68</f>
        <v>331624292</v>
      </c>
      <c r="O68" s="10"/>
      <c r="P68" s="10"/>
      <c r="Q68" s="10"/>
      <c r="R68" s="10"/>
      <c r="S68" s="10"/>
    </row>
    <row r="69" spans="2:25" x14ac:dyDescent="0.25">
      <c r="B69" s="35"/>
      <c r="C69" s="78"/>
      <c r="D69" s="79"/>
      <c r="E69" s="79"/>
      <c r="F69" s="79"/>
      <c r="G69" s="124"/>
      <c r="H69" s="63" t="s">
        <v>29</v>
      </c>
      <c r="I69" s="57">
        <f>216020+87950+36089</f>
        <v>340059</v>
      </c>
      <c r="J69" s="80"/>
      <c r="K69" s="80"/>
      <c r="L69" s="58">
        <f>L68+I69</f>
        <v>331964351</v>
      </c>
      <c r="O69" s="10"/>
      <c r="P69" s="10"/>
      <c r="Q69" s="10"/>
      <c r="R69" s="6"/>
      <c r="S69" s="6"/>
    </row>
    <row r="70" spans="2:25" ht="15" customHeight="1" thickBot="1" x14ac:dyDescent="0.3">
      <c r="B70" s="35"/>
      <c r="C70" s="126"/>
      <c r="D70" s="29">
        <v>6101</v>
      </c>
      <c r="E70" s="30">
        <v>2156127</v>
      </c>
      <c r="F70" s="79"/>
      <c r="G70" s="124"/>
      <c r="H70" s="63" t="s">
        <v>19</v>
      </c>
      <c r="I70" s="57">
        <f>1000+1000+1000</f>
        <v>3000</v>
      </c>
      <c r="J70" s="80"/>
      <c r="K70" s="80"/>
      <c r="L70" s="58">
        <f>L69+I70</f>
        <v>331967351</v>
      </c>
      <c r="O70" s="10"/>
      <c r="P70" s="10"/>
      <c r="Q70" s="10"/>
      <c r="R70" s="6"/>
      <c r="S70" s="6"/>
    </row>
    <row r="71" spans="2:25" ht="48" x14ac:dyDescent="0.25">
      <c r="B71" s="41" t="s">
        <v>190</v>
      </c>
      <c r="C71" s="83" t="s">
        <v>221</v>
      </c>
      <c r="D71" s="127"/>
      <c r="E71" s="44"/>
      <c r="F71" s="128"/>
      <c r="G71" s="129" t="s">
        <v>20</v>
      </c>
      <c r="H71" s="87" t="s">
        <v>222</v>
      </c>
      <c r="I71" s="99"/>
      <c r="J71" s="128"/>
      <c r="K71" s="49"/>
      <c r="L71" s="50"/>
    </row>
    <row r="72" spans="2:25" ht="42" customHeight="1" x14ac:dyDescent="0.25">
      <c r="B72" s="123"/>
      <c r="C72" s="130" t="s">
        <v>104</v>
      </c>
      <c r="D72" s="81">
        <v>2405</v>
      </c>
      <c r="E72" s="57">
        <f>125-3148</f>
        <v>-3023</v>
      </c>
      <c r="F72" s="30"/>
      <c r="G72" s="60"/>
      <c r="H72" s="63" t="s">
        <v>23</v>
      </c>
      <c r="I72" s="60">
        <f>125-3148+8+205649</f>
        <v>202634</v>
      </c>
      <c r="J72" s="33"/>
      <c r="K72" s="60"/>
      <c r="L72" s="34">
        <f>L70+I72</f>
        <v>332169985</v>
      </c>
      <c r="R72" s="9"/>
      <c r="S72" s="10"/>
      <c r="T72" s="197"/>
      <c r="U72" s="11"/>
      <c r="V72" s="11"/>
      <c r="W72" s="10"/>
      <c r="X72" s="10"/>
      <c r="Y72" s="10"/>
    </row>
    <row r="73" spans="2:25" x14ac:dyDescent="0.25">
      <c r="B73" s="35"/>
      <c r="C73" s="206" t="s">
        <v>105</v>
      </c>
      <c r="D73" s="81"/>
      <c r="E73" s="57"/>
      <c r="F73" s="57"/>
      <c r="G73" s="60"/>
      <c r="H73" s="63" t="s">
        <v>48</v>
      </c>
      <c r="I73" s="60">
        <f>10961+153+655+948+24097+4437+4208+12606</f>
        <v>58065</v>
      </c>
      <c r="J73" s="33"/>
      <c r="K73" s="60"/>
      <c r="L73" s="34">
        <f t="shared" ref="L73:L78" si="0">L72+I73</f>
        <v>332228050</v>
      </c>
      <c r="Q73" s="9"/>
      <c r="S73" s="10"/>
      <c r="T73" s="198"/>
      <c r="U73" s="12"/>
      <c r="V73" s="12"/>
      <c r="W73" s="10"/>
      <c r="X73" s="10"/>
      <c r="Y73" s="10"/>
    </row>
    <row r="74" spans="2:25" ht="21" customHeight="1" x14ac:dyDescent="0.25">
      <c r="B74" s="35"/>
      <c r="C74" s="207"/>
      <c r="D74" s="81">
        <v>3702</v>
      </c>
      <c r="E74" s="57">
        <v>8</v>
      </c>
      <c r="F74" s="57"/>
      <c r="G74" s="60"/>
      <c r="H74" s="63" t="s">
        <v>21</v>
      </c>
      <c r="I74" s="60">
        <v>96960</v>
      </c>
      <c r="J74" s="33"/>
      <c r="K74" s="60"/>
      <c r="L74" s="34">
        <f t="shared" si="0"/>
        <v>332325010</v>
      </c>
      <c r="Q74" s="9"/>
      <c r="T74" s="13"/>
      <c r="U74" s="12"/>
      <c r="V74" s="12"/>
    </row>
    <row r="75" spans="2:25" ht="24.75" customHeight="1" x14ac:dyDescent="0.25">
      <c r="B75" s="35"/>
      <c r="C75" s="90"/>
      <c r="D75" s="131"/>
      <c r="E75" s="59"/>
      <c r="F75" s="57"/>
      <c r="G75" s="60"/>
      <c r="H75" s="63" t="s">
        <v>107</v>
      </c>
      <c r="I75" s="60">
        <f>8000+3750</f>
        <v>11750</v>
      </c>
      <c r="J75" s="33"/>
      <c r="K75" s="60"/>
      <c r="L75" s="34">
        <f t="shared" si="0"/>
        <v>332336760</v>
      </c>
      <c r="Q75" s="9"/>
      <c r="T75" s="9"/>
    </row>
    <row r="76" spans="2:25" ht="36" x14ac:dyDescent="0.25">
      <c r="B76" s="35"/>
      <c r="C76" s="90" t="s">
        <v>106</v>
      </c>
      <c r="D76" s="131">
        <v>4501</v>
      </c>
      <c r="E76" s="59">
        <v>8000</v>
      </c>
      <c r="F76" s="57"/>
      <c r="G76" s="60"/>
      <c r="H76" s="37" t="s">
        <v>110</v>
      </c>
      <c r="I76" s="60">
        <v>100000</v>
      </c>
      <c r="J76" s="33"/>
      <c r="K76" s="60"/>
      <c r="L76" s="34">
        <f t="shared" si="0"/>
        <v>332436760</v>
      </c>
      <c r="Q76" s="9"/>
      <c r="T76" s="9"/>
    </row>
    <row r="77" spans="2:25" ht="13.5" customHeight="1" x14ac:dyDescent="0.25">
      <c r="B77" s="35"/>
      <c r="C77" s="208" t="s">
        <v>108</v>
      </c>
      <c r="D77" s="131"/>
      <c r="E77" s="59"/>
      <c r="F77" s="57"/>
      <c r="G77" s="60"/>
      <c r="H77" s="132" t="s">
        <v>28</v>
      </c>
      <c r="I77" s="60">
        <v>91</v>
      </c>
      <c r="J77" s="33"/>
      <c r="K77" s="60"/>
      <c r="L77" s="34">
        <f t="shared" si="0"/>
        <v>332436851</v>
      </c>
      <c r="R77" s="9"/>
    </row>
    <row r="78" spans="2:25" ht="91.5" customHeight="1" x14ac:dyDescent="0.25">
      <c r="B78" s="35"/>
      <c r="C78" s="205"/>
      <c r="D78" s="131">
        <v>6101</v>
      </c>
      <c r="E78" s="59">
        <v>155116</v>
      </c>
      <c r="F78" s="57"/>
      <c r="G78" s="60"/>
      <c r="H78" s="37" t="s">
        <v>223</v>
      </c>
      <c r="I78" s="60">
        <v>1567</v>
      </c>
      <c r="J78" s="33"/>
      <c r="K78" s="60"/>
      <c r="L78" s="34">
        <f t="shared" si="0"/>
        <v>332438418</v>
      </c>
      <c r="R78" s="9"/>
    </row>
    <row r="79" spans="2:25" ht="36.75" customHeight="1" x14ac:dyDescent="0.25">
      <c r="B79" s="35"/>
      <c r="C79" s="134" t="s">
        <v>109</v>
      </c>
      <c r="D79" s="81">
        <v>6105</v>
      </c>
      <c r="E79" s="59">
        <v>1567</v>
      </c>
      <c r="F79" s="57"/>
      <c r="G79" s="60"/>
      <c r="H79" s="63"/>
      <c r="I79" s="133"/>
      <c r="J79" s="33"/>
      <c r="K79" s="60"/>
      <c r="L79" s="34"/>
      <c r="R79" s="9"/>
    </row>
    <row r="80" spans="2:25" ht="37.5" customHeight="1" x14ac:dyDescent="0.25">
      <c r="B80" s="35"/>
      <c r="C80" s="117" t="s">
        <v>24</v>
      </c>
      <c r="D80" s="81">
        <v>6202</v>
      </c>
      <c r="E80" s="59">
        <v>305649</v>
      </c>
      <c r="F80" s="57"/>
      <c r="G80" s="60"/>
      <c r="H80" s="63"/>
      <c r="I80" s="133"/>
      <c r="J80" s="33"/>
      <c r="K80" s="60"/>
      <c r="L80" s="34"/>
      <c r="R80" s="9"/>
    </row>
    <row r="81" spans="2:18" ht="50.25" customHeight="1" thickBot="1" x14ac:dyDescent="0.3">
      <c r="B81" s="39"/>
      <c r="C81" s="92" t="s">
        <v>111</v>
      </c>
      <c r="D81" s="135">
        <v>6401</v>
      </c>
      <c r="E81" s="68">
        <v>3750</v>
      </c>
      <c r="F81" s="72"/>
      <c r="G81" s="69"/>
      <c r="H81" s="71"/>
      <c r="I81" s="136"/>
      <c r="J81" s="95"/>
      <c r="K81" s="69"/>
      <c r="L81" s="74"/>
      <c r="R81" s="9"/>
    </row>
    <row r="82" spans="2:18" x14ac:dyDescent="0.25">
      <c r="B82" s="137" t="s">
        <v>191</v>
      </c>
      <c r="C82" s="210" t="s">
        <v>33</v>
      </c>
      <c r="D82" s="29"/>
      <c r="E82" s="30"/>
      <c r="F82" s="30"/>
      <c r="G82" s="29" t="s">
        <v>15</v>
      </c>
      <c r="H82" s="65" t="s">
        <v>25</v>
      </c>
      <c r="I82" s="30"/>
      <c r="J82" s="33"/>
      <c r="K82" s="30"/>
      <c r="L82" s="91"/>
    </row>
    <row r="83" spans="2:18" ht="15" customHeight="1" x14ac:dyDescent="0.25">
      <c r="B83" s="35"/>
      <c r="C83" s="211"/>
      <c r="D83" s="29"/>
      <c r="E83" s="30"/>
      <c r="F83" s="30"/>
      <c r="G83" s="29" t="s">
        <v>34</v>
      </c>
      <c r="H83" s="63" t="s">
        <v>35</v>
      </c>
      <c r="I83" s="30"/>
      <c r="J83" s="33"/>
      <c r="K83" s="30"/>
      <c r="L83" s="91"/>
      <c r="R83" s="9"/>
    </row>
    <row r="84" spans="2:18" x14ac:dyDescent="0.25">
      <c r="B84" s="35"/>
      <c r="C84" s="90"/>
      <c r="D84" s="29"/>
      <c r="E84" s="30"/>
      <c r="F84" s="30"/>
      <c r="G84" s="30"/>
      <c r="H84" s="63" t="s">
        <v>36</v>
      </c>
      <c r="I84" s="30"/>
      <c r="J84" s="33"/>
      <c r="K84" s="30"/>
      <c r="L84" s="91"/>
    </row>
    <row r="85" spans="2:18" x14ac:dyDescent="0.25">
      <c r="B85" s="35"/>
      <c r="C85" s="90"/>
      <c r="D85" s="29"/>
      <c r="E85" s="30"/>
      <c r="F85" s="30"/>
      <c r="G85" s="30"/>
      <c r="H85" s="63" t="s">
        <v>37</v>
      </c>
      <c r="I85" s="30"/>
      <c r="J85" s="33"/>
      <c r="K85" s="30"/>
      <c r="L85" s="91"/>
    </row>
    <row r="86" spans="2:18" x14ac:dyDescent="0.25">
      <c r="B86" s="35"/>
      <c r="C86" s="90"/>
      <c r="D86" s="29"/>
      <c r="E86" s="30"/>
      <c r="F86" s="30"/>
      <c r="G86" s="30"/>
      <c r="H86" s="63" t="s">
        <v>38</v>
      </c>
      <c r="I86" s="30"/>
      <c r="J86" s="33"/>
      <c r="K86" s="30"/>
      <c r="L86" s="91"/>
    </row>
    <row r="87" spans="2:18" x14ac:dyDescent="0.25">
      <c r="B87" s="35"/>
      <c r="C87" s="90"/>
      <c r="D87" s="29"/>
      <c r="E87" s="30"/>
      <c r="F87" s="30"/>
      <c r="G87" s="30"/>
      <c r="H87" s="63" t="s">
        <v>27</v>
      </c>
      <c r="I87" s="30"/>
      <c r="J87" s="33"/>
      <c r="K87" s="30"/>
      <c r="L87" s="91"/>
    </row>
    <row r="88" spans="2:18" x14ac:dyDescent="0.25">
      <c r="B88" s="35"/>
      <c r="C88" s="90"/>
      <c r="D88" s="29"/>
      <c r="E88" s="30"/>
      <c r="F88" s="30"/>
      <c r="G88" s="30"/>
      <c r="H88" s="63" t="s">
        <v>28</v>
      </c>
      <c r="I88" s="30">
        <v>4191</v>
      </c>
      <c r="J88" s="33"/>
      <c r="K88" s="30"/>
      <c r="L88" s="34">
        <f>L78+I88</f>
        <v>332442609</v>
      </c>
    </row>
    <row r="89" spans="2:18" ht="15.75" thickBot="1" x14ac:dyDescent="0.3">
      <c r="B89" s="39"/>
      <c r="C89" s="90"/>
      <c r="D89" s="29">
        <v>6105</v>
      </c>
      <c r="E89" s="30">
        <v>5002</v>
      </c>
      <c r="F89" s="30"/>
      <c r="G89" s="30"/>
      <c r="H89" s="63" t="s">
        <v>29</v>
      </c>
      <c r="I89" s="30">
        <v>811</v>
      </c>
      <c r="J89" s="33"/>
      <c r="K89" s="30"/>
      <c r="L89" s="34">
        <f>L88+I89</f>
        <v>332443420</v>
      </c>
    </row>
    <row r="90" spans="2:18" ht="17.25" customHeight="1" x14ac:dyDescent="0.25">
      <c r="B90" s="27" t="s">
        <v>192</v>
      </c>
      <c r="C90" s="83" t="s">
        <v>102</v>
      </c>
      <c r="D90" s="97"/>
      <c r="E90" s="85"/>
      <c r="F90" s="85"/>
      <c r="G90" s="98" t="s">
        <v>39</v>
      </c>
      <c r="H90" s="138" t="s">
        <v>40</v>
      </c>
      <c r="I90" s="99"/>
      <c r="J90" s="88"/>
      <c r="K90" s="99"/>
      <c r="L90" s="89"/>
    </row>
    <row r="91" spans="2:18" x14ac:dyDescent="0.25">
      <c r="B91" s="35"/>
      <c r="C91" s="191" t="s">
        <v>103</v>
      </c>
      <c r="D91" s="77"/>
      <c r="E91" s="30"/>
      <c r="F91" s="101"/>
      <c r="G91" s="61" t="s">
        <v>50</v>
      </c>
      <c r="H91" s="37" t="s">
        <v>42</v>
      </c>
      <c r="I91" s="60"/>
      <c r="J91" s="33"/>
      <c r="K91" s="60"/>
      <c r="L91" s="91"/>
    </row>
    <row r="92" spans="2:18" x14ac:dyDescent="0.25">
      <c r="B92" s="35"/>
      <c r="C92" s="191"/>
      <c r="D92" s="77"/>
      <c r="E92" s="30"/>
      <c r="F92" s="30"/>
      <c r="G92" s="102"/>
      <c r="H92" s="63" t="s">
        <v>53</v>
      </c>
      <c r="I92" s="57"/>
      <c r="J92" s="62"/>
      <c r="K92" s="30"/>
      <c r="L92" s="139"/>
    </row>
    <row r="93" spans="2:18" ht="17.25" customHeight="1" x14ac:dyDescent="0.25">
      <c r="B93" s="35"/>
      <c r="C93" s="209"/>
      <c r="D93" s="77"/>
      <c r="E93" s="30"/>
      <c r="F93" s="30"/>
      <c r="G93" s="102"/>
      <c r="H93" s="63" t="s">
        <v>19</v>
      </c>
      <c r="I93" s="57">
        <v>35876</v>
      </c>
      <c r="J93" s="62"/>
      <c r="K93" s="30"/>
      <c r="L93" s="139">
        <f>L89+I93</f>
        <v>332479296</v>
      </c>
    </row>
    <row r="94" spans="2:18" ht="17.25" customHeight="1" x14ac:dyDescent="0.25">
      <c r="B94" s="35"/>
      <c r="C94" s="209"/>
      <c r="D94" s="77"/>
      <c r="E94" s="30"/>
      <c r="F94" s="30"/>
      <c r="G94" s="102"/>
      <c r="H94" s="63" t="s">
        <v>51</v>
      </c>
      <c r="I94" s="140"/>
      <c r="J94" s="62"/>
      <c r="K94" s="30"/>
      <c r="L94" s="141"/>
      <c r="Q94" s="10"/>
    </row>
    <row r="95" spans="2:18" ht="15.75" thickBot="1" x14ac:dyDescent="0.3">
      <c r="B95" s="35"/>
      <c r="C95" s="142"/>
      <c r="D95" s="143">
        <v>3111</v>
      </c>
      <c r="E95" s="94">
        <v>169223</v>
      </c>
      <c r="F95" s="94"/>
      <c r="G95" s="122"/>
      <c r="H95" s="71" t="s">
        <v>19</v>
      </c>
      <c r="I95" s="72">
        <v>133347</v>
      </c>
      <c r="J95" s="73"/>
      <c r="K95" s="94"/>
      <c r="L95" s="144">
        <f>L93+I95</f>
        <v>332612643</v>
      </c>
      <c r="Q95" s="10"/>
    </row>
    <row r="96" spans="2:18" ht="15" customHeight="1" thickBot="1" x14ac:dyDescent="0.3">
      <c r="B96" s="104" t="s">
        <v>193</v>
      </c>
      <c r="C96" s="83" t="s">
        <v>112</v>
      </c>
      <c r="D96" s="105"/>
      <c r="E96" s="88"/>
      <c r="F96" s="88">
        <v>578338</v>
      </c>
      <c r="G96" s="106"/>
      <c r="H96" s="47"/>
      <c r="I96" s="107"/>
      <c r="J96" s="107"/>
      <c r="K96" s="108">
        <v>578338</v>
      </c>
      <c r="L96" s="109">
        <f>L95+K96</f>
        <v>333190981</v>
      </c>
      <c r="Q96" s="10"/>
    </row>
    <row r="97" spans="2:19" ht="27" customHeight="1" x14ac:dyDescent="0.25">
      <c r="B97" s="145" t="s">
        <v>194</v>
      </c>
      <c r="C97" s="110" t="s">
        <v>113</v>
      </c>
      <c r="D97" s="84"/>
      <c r="E97" s="85"/>
      <c r="F97" s="85"/>
      <c r="G97" s="86" t="s">
        <v>15</v>
      </c>
      <c r="H97" s="138" t="s">
        <v>122</v>
      </c>
      <c r="I97" s="48"/>
      <c r="J97" s="107"/>
      <c r="K97" s="85"/>
      <c r="L97" s="111"/>
      <c r="Q97" s="10"/>
      <c r="R97" s="6"/>
      <c r="S97" s="6"/>
    </row>
    <row r="98" spans="2:19" ht="24.75" x14ac:dyDescent="0.25">
      <c r="B98" s="100"/>
      <c r="C98" s="112" t="s">
        <v>16</v>
      </c>
      <c r="D98" s="29"/>
      <c r="E98" s="30"/>
      <c r="F98" s="30"/>
      <c r="G98" s="31" t="s">
        <v>17</v>
      </c>
      <c r="H98" s="37" t="s">
        <v>123</v>
      </c>
      <c r="I98" s="57"/>
      <c r="J98" s="62"/>
      <c r="K98" s="30"/>
      <c r="L98" s="34"/>
      <c r="Q98" s="10"/>
    </row>
    <row r="99" spans="2:19" ht="42" customHeight="1" x14ac:dyDescent="0.25">
      <c r="B99" s="100"/>
      <c r="C99" s="117" t="s">
        <v>125</v>
      </c>
      <c r="D99" s="29">
        <v>4501</v>
      </c>
      <c r="E99" s="30"/>
      <c r="F99" s="30">
        <v>2500</v>
      </c>
      <c r="G99" s="40"/>
      <c r="H99" s="146" t="s">
        <v>124</v>
      </c>
      <c r="I99" s="57"/>
      <c r="J99" s="62"/>
      <c r="K99" s="30">
        <f>2600+1842</f>
        <v>4442</v>
      </c>
      <c r="L99" s="34">
        <f>L96+K99</f>
        <v>333195423</v>
      </c>
      <c r="Q99" s="10"/>
    </row>
    <row r="100" spans="2:19" ht="28.5" customHeight="1" x14ac:dyDescent="0.25">
      <c r="B100" s="100"/>
      <c r="C100" s="187" t="s">
        <v>179</v>
      </c>
      <c r="D100" s="29"/>
      <c r="E100" s="30"/>
      <c r="F100" s="30"/>
      <c r="G100" s="40"/>
      <c r="H100" s="147" t="s">
        <v>224</v>
      </c>
      <c r="I100" s="115"/>
      <c r="J100" s="57"/>
      <c r="K100" s="30"/>
      <c r="L100" s="34"/>
      <c r="Q100" s="10"/>
    </row>
    <row r="101" spans="2:19" ht="33" customHeight="1" x14ac:dyDescent="0.25">
      <c r="B101" s="100"/>
      <c r="C101" s="205"/>
      <c r="D101" s="29"/>
      <c r="E101" s="30"/>
      <c r="F101" s="30"/>
      <c r="G101" s="40"/>
      <c r="H101" s="37" t="s">
        <v>115</v>
      </c>
      <c r="I101" s="57">
        <v>17041</v>
      </c>
      <c r="J101" s="57"/>
      <c r="K101" s="30"/>
      <c r="L101" s="34">
        <f>L99+I101</f>
        <v>333212464</v>
      </c>
      <c r="Q101" s="10"/>
    </row>
    <row r="102" spans="2:19" ht="15" customHeight="1" x14ac:dyDescent="0.25">
      <c r="B102" s="100"/>
      <c r="C102" s="205"/>
      <c r="D102" s="29">
        <v>6101</v>
      </c>
      <c r="E102" s="30"/>
      <c r="F102" s="30">
        <v>316968</v>
      </c>
      <c r="G102" s="56"/>
      <c r="H102" s="37" t="s">
        <v>23</v>
      </c>
      <c r="I102" s="119">
        <f>-845+10691</f>
        <v>9846</v>
      </c>
      <c r="J102" s="62"/>
      <c r="K102" s="30"/>
      <c r="L102" s="34">
        <f>L101+I102</f>
        <v>333222310</v>
      </c>
      <c r="Q102" s="10"/>
    </row>
    <row r="103" spans="2:19" ht="17.25" customHeight="1" x14ac:dyDescent="0.25">
      <c r="B103" s="100"/>
      <c r="C103" s="187" t="s">
        <v>114</v>
      </c>
      <c r="D103" s="29">
        <v>6101</v>
      </c>
      <c r="E103" s="30">
        <v>17041</v>
      </c>
      <c r="F103" s="30"/>
      <c r="G103" s="56"/>
      <c r="H103" s="148" t="s">
        <v>51</v>
      </c>
      <c r="I103" s="119"/>
      <c r="J103" s="57"/>
      <c r="K103" s="30"/>
      <c r="L103" s="34"/>
      <c r="Q103" s="10"/>
    </row>
    <row r="104" spans="2:19" ht="21" customHeight="1" x14ac:dyDescent="0.25">
      <c r="B104" s="100"/>
      <c r="C104" s="205"/>
      <c r="D104" s="29"/>
      <c r="E104" s="30"/>
      <c r="F104" s="30"/>
      <c r="G104" s="56"/>
      <c r="H104" s="37" t="s">
        <v>126</v>
      </c>
      <c r="I104" s="57"/>
      <c r="J104" s="57">
        <v>16408</v>
      </c>
      <c r="K104" s="30"/>
      <c r="L104" s="34">
        <f>L102+J104</f>
        <v>333238718</v>
      </c>
      <c r="Q104" s="10"/>
    </row>
    <row r="105" spans="2:19" ht="43.5" customHeight="1" x14ac:dyDescent="0.25">
      <c r="B105" s="100"/>
      <c r="C105" s="117" t="s">
        <v>116</v>
      </c>
      <c r="D105" s="29">
        <v>6102</v>
      </c>
      <c r="E105" s="30">
        <v>-845</v>
      </c>
      <c r="F105" s="30"/>
      <c r="G105" s="56"/>
      <c r="H105" s="103" t="s">
        <v>218</v>
      </c>
      <c r="I105" s="57"/>
      <c r="J105" s="57"/>
      <c r="K105" s="30"/>
      <c r="L105" s="34"/>
      <c r="Q105" s="10"/>
    </row>
    <row r="106" spans="2:19" ht="48.75" customHeight="1" x14ac:dyDescent="0.25">
      <c r="B106" s="100"/>
      <c r="C106" s="117" t="s">
        <v>127</v>
      </c>
      <c r="D106" s="29">
        <v>6101</v>
      </c>
      <c r="E106" s="30"/>
      <c r="F106" s="30">
        <v>16408</v>
      </c>
      <c r="G106" s="56"/>
      <c r="H106" s="118" t="s">
        <v>47</v>
      </c>
      <c r="I106" s="57"/>
      <c r="J106" s="57"/>
      <c r="K106" s="30"/>
      <c r="L106" s="34"/>
      <c r="Q106" s="10"/>
    </row>
    <row r="107" spans="2:19" ht="24.75" customHeight="1" x14ac:dyDescent="0.25">
      <c r="B107" s="100"/>
      <c r="C107" s="117" t="s">
        <v>97</v>
      </c>
      <c r="D107" s="29">
        <v>6101</v>
      </c>
      <c r="E107" s="30"/>
      <c r="F107" s="30">
        <v>77628</v>
      </c>
      <c r="G107" s="56"/>
      <c r="H107" s="37" t="s">
        <v>180</v>
      </c>
      <c r="I107" s="57"/>
      <c r="J107" s="57"/>
      <c r="K107" s="60">
        <v>316968</v>
      </c>
      <c r="L107" s="34">
        <f>L104+K107</f>
        <v>333555686</v>
      </c>
      <c r="Q107" s="10"/>
    </row>
    <row r="108" spans="2:19" ht="24" customHeight="1" x14ac:dyDescent="0.25">
      <c r="B108" s="100"/>
      <c r="C108" s="184"/>
      <c r="D108" s="29"/>
      <c r="E108" s="30"/>
      <c r="F108" s="30"/>
      <c r="G108" s="56"/>
      <c r="H108" s="37" t="s">
        <v>120</v>
      </c>
      <c r="I108" s="57"/>
      <c r="J108" s="57"/>
      <c r="K108" s="149">
        <v>1300</v>
      </c>
      <c r="L108" s="34">
        <f>L107+K108</f>
        <v>333556986</v>
      </c>
      <c r="Q108" s="8"/>
    </row>
    <row r="109" spans="2:19" ht="24" customHeight="1" x14ac:dyDescent="0.25">
      <c r="B109" s="100"/>
      <c r="C109" s="187" t="s">
        <v>118</v>
      </c>
      <c r="D109" s="29"/>
      <c r="E109" s="30"/>
      <c r="F109" s="30"/>
      <c r="G109" s="56"/>
      <c r="H109" s="37" t="s">
        <v>117</v>
      </c>
      <c r="I109" s="57"/>
      <c r="J109" s="57"/>
      <c r="K109" s="30">
        <f>77628+658</f>
        <v>78286</v>
      </c>
      <c r="L109" s="34">
        <f>L108+K109</f>
        <v>333635272</v>
      </c>
      <c r="Q109" s="10"/>
    </row>
    <row r="110" spans="2:19" ht="27.75" customHeight="1" x14ac:dyDescent="0.25">
      <c r="B110" s="100"/>
      <c r="C110" s="211"/>
      <c r="D110" s="29"/>
      <c r="E110" s="30"/>
      <c r="F110" s="30"/>
      <c r="G110" s="56"/>
      <c r="H110" s="37" t="s">
        <v>119</v>
      </c>
      <c r="I110" s="57"/>
      <c r="J110" s="57"/>
      <c r="K110" s="30">
        <f>7375+3000</f>
        <v>10375</v>
      </c>
      <c r="L110" s="34">
        <f>L109+K110</f>
        <v>333645647</v>
      </c>
    </row>
    <row r="111" spans="2:19" ht="28.5" customHeight="1" thickBot="1" x14ac:dyDescent="0.3">
      <c r="B111" s="100"/>
      <c r="C111" s="188"/>
      <c r="D111" s="29">
        <v>6401</v>
      </c>
      <c r="E111" s="30">
        <v>10691</v>
      </c>
      <c r="F111" s="30">
        <v>14875</v>
      </c>
      <c r="G111" s="56"/>
      <c r="H111" s="37" t="s">
        <v>121</v>
      </c>
      <c r="I111" s="57"/>
      <c r="J111" s="57"/>
      <c r="K111" s="30">
        <f>600</f>
        <v>600</v>
      </c>
      <c r="L111" s="34">
        <f>L110+K111</f>
        <v>333646247</v>
      </c>
    </row>
    <row r="112" spans="2:19" ht="17.25" customHeight="1" x14ac:dyDescent="0.25">
      <c r="B112" s="27" t="s">
        <v>195</v>
      </c>
      <c r="C112" s="202" t="s">
        <v>32</v>
      </c>
      <c r="D112" s="84"/>
      <c r="E112" s="85"/>
      <c r="F112" s="84"/>
      <c r="G112" s="84" t="s">
        <v>15</v>
      </c>
      <c r="H112" s="183" t="s">
        <v>25</v>
      </c>
      <c r="I112" s="85"/>
      <c r="J112" s="107"/>
      <c r="K112" s="84"/>
      <c r="L112" s="111"/>
    </row>
    <row r="113" spans="2:25" x14ac:dyDescent="0.25">
      <c r="B113" s="35"/>
      <c r="C113" s="203"/>
      <c r="D113" s="29"/>
      <c r="E113" s="30"/>
      <c r="F113" s="29"/>
      <c r="G113" s="29" t="s">
        <v>17</v>
      </c>
      <c r="H113" s="150" t="s">
        <v>226</v>
      </c>
      <c r="I113" s="30"/>
      <c r="J113" s="62"/>
      <c r="K113" s="29"/>
      <c r="L113" s="34"/>
      <c r="O113" s="10"/>
      <c r="P113" s="10"/>
      <c r="Q113" s="10"/>
      <c r="R113" s="10"/>
      <c r="S113" s="10"/>
    </row>
    <row r="114" spans="2:25" ht="12.75" customHeight="1" x14ac:dyDescent="0.25">
      <c r="B114" s="35"/>
      <c r="C114" s="52"/>
      <c r="D114" s="29"/>
      <c r="E114" s="30"/>
      <c r="F114" s="29"/>
      <c r="G114" s="53"/>
      <c r="H114" s="150" t="s">
        <v>227</v>
      </c>
      <c r="I114" s="30"/>
      <c r="J114" s="62"/>
      <c r="K114" s="29"/>
      <c r="L114" s="34"/>
      <c r="O114" s="10"/>
      <c r="P114" s="10"/>
      <c r="Q114" s="10"/>
      <c r="R114" s="10"/>
      <c r="S114" s="10"/>
    </row>
    <row r="115" spans="2:25" x14ac:dyDescent="0.25">
      <c r="B115" s="35"/>
      <c r="C115" s="52"/>
      <c r="D115" s="29"/>
      <c r="E115" s="30"/>
      <c r="F115" s="29"/>
      <c r="G115" s="53"/>
      <c r="H115" s="151" t="s">
        <v>27</v>
      </c>
      <c r="I115" s="30"/>
      <c r="J115" s="62"/>
      <c r="K115" s="29"/>
      <c r="L115" s="34"/>
      <c r="O115" s="10"/>
      <c r="P115" s="10"/>
      <c r="Q115" s="10"/>
      <c r="R115" s="10"/>
      <c r="S115" s="10"/>
    </row>
    <row r="116" spans="2:25" x14ac:dyDescent="0.25">
      <c r="B116" s="35"/>
      <c r="C116" s="201"/>
      <c r="D116" s="29"/>
      <c r="E116" s="30"/>
      <c r="F116" s="29"/>
      <c r="G116" s="53"/>
      <c r="H116" s="151" t="s">
        <v>28</v>
      </c>
      <c r="I116" s="30">
        <v>24196</v>
      </c>
      <c r="J116" s="62"/>
      <c r="K116" s="30"/>
      <c r="L116" s="34">
        <f>L111+I116</f>
        <v>333670443</v>
      </c>
      <c r="O116" s="10"/>
      <c r="P116" s="10"/>
      <c r="Q116" s="10"/>
      <c r="R116" s="10"/>
      <c r="S116" s="10"/>
    </row>
    <row r="117" spans="2:25" x14ac:dyDescent="0.25">
      <c r="B117" s="35"/>
      <c r="C117" s="201"/>
      <c r="D117" s="29"/>
      <c r="E117" s="30"/>
      <c r="F117" s="29"/>
      <c r="G117" s="53"/>
      <c r="H117" s="151" t="s">
        <v>29</v>
      </c>
      <c r="I117" s="30">
        <f>1070+721+320</f>
        <v>2111</v>
      </c>
      <c r="J117" s="62"/>
      <c r="K117" s="30"/>
      <c r="L117" s="34">
        <f>L116+I117</f>
        <v>333672554</v>
      </c>
      <c r="O117" s="10"/>
      <c r="P117" s="10"/>
      <c r="Q117" s="10"/>
      <c r="R117" s="10"/>
      <c r="S117" s="10"/>
    </row>
    <row r="118" spans="2:25" x14ac:dyDescent="0.25">
      <c r="B118" s="35"/>
      <c r="C118" s="52"/>
      <c r="D118" s="29"/>
      <c r="E118" s="30"/>
      <c r="F118" s="29"/>
      <c r="G118" s="53"/>
      <c r="H118" s="151" t="s">
        <v>30</v>
      </c>
      <c r="I118" s="30">
        <v>14256</v>
      </c>
      <c r="J118" s="62"/>
      <c r="K118" s="30"/>
      <c r="L118" s="34">
        <f>L117+I118</f>
        <v>333686810</v>
      </c>
      <c r="O118" s="10"/>
      <c r="P118" s="10"/>
      <c r="Q118" s="10"/>
      <c r="R118" s="10"/>
      <c r="S118" s="10"/>
    </row>
    <row r="119" spans="2:25" x14ac:dyDescent="0.25">
      <c r="B119" s="35"/>
      <c r="C119" s="78"/>
      <c r="D119" s="79"/>
      <c r="E119" s="79"/>
      <c r="F119" s="79"/>
      <c r="G119" s="79"/>
      <c r="H119" s="151" t="s">
        <v>55</v>
      </c>
      <c r="I119" s="30"/>
      <c r="J119" s="54"/>
      <c r="K119" s="80"/>
      <c r="L119" s="58"/>
      <c r="O119" s="10"/>
      <c r="P119" s="10"/>
      <c r="Q119" s="10"/>
      <c r="R119" s="6"/>
      <c r="S119" s="6"/>
    </row>
    <row r="120" spans="2:25" x14ac:dyDescent="0.25">
      <c r="B120" s="35"/>
      <c r="C120" s="78"/>
      <c r="D120" s="79"/>
      <c r="E120" s="79"/>
      <c r="F120" s="79"/>
      <c r="G120" s="79"/>
      <c r="H120" s="151" t="s">
        <v>46</v>
      </c>
      <c r="I120" s="30">
        <v>1829070</v>
      </c>
      <c r="J120" s="54"/>
      <c r="K120" s="80"/>
      <c r="L120" s="58">
        <f>L118+I120</f>
        <v>335515880</v>
      </c>
      <c r="O120" s="10"/>
      <c r="P120" s="10"/>
      <c r="Q120" s="10"/>
      <c r="R120" s="6"/>
      <c r="S120" s="6"/>
    </row>
    <row r="121" spans="2:25" ht="15.75" customHeight="1" x14ac:dyDescent="0.25">
      <c r="B121" s="35"/>
      <c r="C121" s="52"/>
      <c r="D121" s="29"/>
      <c r="E121" s="30"/>
      <c r="F121" s="79"/>
      <c r="G121" s="79"/>
      <c r="H121" s="151" t="s">
        <v>28</v>
      </c>
      <c r="I121" s="30">
        <f>3000+3993</f>
        <v>6993</v>
      </c>
      <c r="J121" s="54"/>
      <c r="K121" s="80"/>
      <c r="L121" s="58">
        <f>L120+I121</f>
        <v>335522873</v>
      </c>
      <c r="O121" s="10"/>
      <c r="P121" s="10"/>
      <c r="Q121" s="10"/>
      <c r="R121" s="6"/>
      <c r="S121" s="6"/>
    </row>
    <row r="122" spans="2:25" x14ac:dyDescent="0.25">
      <c r="B122" s="35"/>
      <c r="C122" s="52"/>
      <c r="D122" s="29"/>
      <c r="E122" s="30"/>
      <c r="F122" s="29"/>
      <c r="G122" s="53"/>
      <c r="H122" s="151" t="s">
        <v>29</v>
      </c>
      <c r="I122" s="30">
        <f>223361+90648+37323</f>
        <v>351332</v>
      </c>
      <c r="J122" s="62"/>
      <c r="K122" s="30"/>
      <c r="L122" s="152">
        <f>L121+I122</f>
        <v>335874205</v>
      </c>
      <c r="Q122" s="9"/>
      <c r="R122" s="6"/>
      <c r="S122" s="6"/>
    </row>
    <row r="123" spans="2:25" ht="15.75" thickBot="1" x14ac:dyDescent="0.3">
      <c r="B123" s="39"/>
      <c r="C123" s="153"/>
      <c r="D123" s="93">
        <v>6101</v>
      </c>
      <c r="E123" s="94">
        <f>2190395+40563</f>
        <v>2230958</v>
      </c>
      <c r="F123" s="93"/>
      <c r="G123" s="67"/>
      <c r="H123" s="154" t="s">
        <v>19</v>
      </c>
      <c r="I123" s="94">
        <v>3000</v>
      </c>
      <c r="J123" s="73"/>
      <c r="K123" s="94"/>
      <c r="L123" s="155">
        <f>L122+I123</f>
        <v>335877205</v>
      </c>
      <c r="R123" s="6"/>
      <c r="S123" s="6"/>
    </row>
    <row r="124" spans="2:25" ht="48" x14ac:dyDescent="0.25">
      <c r="B124" s="41" t="s">
        <v>196</v>
      </c>
      <c r="C124" s="42" t="s">
        <v>221</v>
      </c>
      <c r="D124" s="43"/>
      <c r="E124" s="44"/>
      <c r="F124" s="128"/>
      <c r="G124" s="156" t="s">
        <v>20</v>
      </c>
      <c r="H124" s="87" t="s">
        <v>225</v>
      </c>
      <c r="I124" s="99"/>
      <c r="J124" s="128"/>
      <c r="K124" s="49"/>
      <c r="L124" s="50"/>
    </row>
    <row r="125" spans="2:25" ht="36.75" x14ac:dyDescent="0.25">
      <c r="B125" s="123"/>
      <c r="C125" s="157" t="s">
        <v>128</v>
      </c>
      <c r="D125" s="29">
        <v>2405</v>
      </c>
      <c r="E125" s="57">
        <v>5285</v>
      </c>
      <c r="F125" s="30"/>
      <c r="G125" s="60"/>
      <c r="H125" s="37" t="s">
        <v>129</v>
      </c>
      <c r="I125" s="60">
        <v>166473</v>
      </c>
      <c r="J125" s="33"/>
      <c r="K125" s="60"/>
      <c r="L125" s="34">
        <f>L123+I125</f>
        <v>336043678</v>
      </c>
      <c r="R125" s="9"/>
      <c r="S125" s="10"/>
      <c r="T125" s="197"/>
      <c r="U125" s="11"/>
      <c r="V125" s="11"/>
      <c r="W125" s="10"/>
      <c r="X125" s="10"/>
      <c r="Y125" s="10"/>
    </row>
    <row r="126" spans="2:25" ht="14.25" customHeight="1" x14ac:dyDescent="0.25">
      <c r="B126" s="35"/>
      <c r="C126" s="225" t="s">
        <v>130</v>
      </c>
      <c r="D126" s="29"/>
      <c r="E126" s="57"/>
      <c r="F126" s="57"/>
      <c r="G126" s="60"/>
      <c r="H126" s="63" t="s">
        <v>19</v>
      </c>
      <c r="I126" s="60">
        <f>5285-2020-200+156683+23516</f>
        <v>183264</v>
      </c>
      <c r="J126" s="33"/>
      <c r="K126" s="60"/>
      <c r="L126" s="34">
        <f>L125+I126</f>
        <v>336226942</v>
      </c>
      <c r="Q126" s="9"/>
      <c r="S126" s="10"/>
      <c r="T126" s="198"/>
      <c r="U126" s="12"/>
      <c r="V126" s="12"/>
      <c r="W126" s="10"/>
      <c r="X126" s="10"/>
      <c r="Y126" s="10"/>
    </row>
    <row r="127" spans="2:25" x14ac:dyDescent="0.25">
      <c r="B127" s="35"/>
      <c r="C127" s="205"/>
      <c r="D127" s="29"/>
      <c r="E127" s="57"/>
      <c r="F127" s="57"/>
      <c r="G127" s="60"/>
      <c r="H127" s="63" t="s">
        <v>126</v>
      </c>
      <c r="I127" s="60">
        <v>542628</v>
      </c>
      <c r="J127" s="33"/>
      <c r="K127" s="60"/>
      <c r="L127" s="34">
        <f>L126+I127</f>
        <v>336769570</v>
      </c>
      <c r="Q127" s="9"/>
      <c r="T127" s="13"/>
      <c r="U127" s="12"/>
      <c r="V127" s="12"/>
    </row>
    <row r="128" spans="2:25" ht="23.25" customHeight="1" x14ac:dyDescent="0.25">
      <c r="B128" s="35"/>
      <c r="C128" s="205"/>
      <c r="D128" s="29">
        <v>3601</v>
      </c>
      <c r="E128" s="57">
        <v>-2020</v>
      </c>
      <c r="F128" s="57"/>
      <c r="G128" s="60"/>
      <c r="H128" s="147" t="s">
        <v>25</v>
      </c>
      <c r="I128" s="60"/>
      <c r="J128" s="33"/>
      <c r="K128" s="60"/>
      <c r="L128" s="34"/>
      <c r="Q128" s="9"/>
      <c r="T128" s="13"/>
      <c r="U128" s="12"/>
      <c r="V128" s="12"/>
    </row>
    <row r="129" spans="2:22" ht="74.25" customHeight="1" x14ac:dyDescent="0.25">
      <c r="B129" s="35"/>
      <c r="C129" s="134" t="s">
        <v>134</v>
      </c>
      <c r="D129" s="29">
        <v>6401</v>
      </c>
      <c r="E129" s="57">
        <v>23515</v>
      </c>
      <c r="F129" s="57"/>
      <c r="G129" s="60"/>
      <c r="H129" s="158" t="s">
        <v>56</v>
      </c>
      <c r="I129" s="60">
        <v>1317</v>
      </c>
      <c r="J129" s="33"/>
      <c r="K129" s="60"/>
      <c r="L129" s="34">
        <f>L127+I129</f>
        <v>336770887</v>
      </c>
      <c r="Q129" s="9"/>
      <c r="T129" s="13"/>
      <c r="U129" s="12"/>
      <c r="V129" s="12"/>
    </row>
    <row r="130" spans="2:22" ht="16.5" customHeight="1" x14ac:dyDescent="0.25">
      <c r="B130" s="35"/>
      <c r="C130" s="185"/>
      <c r="D130" s="53"/>
      <c r="E130" s="59"/>
      <c r="F130" s="57"/>
      <c r="G130" s="60"/>
      <c r="H130" s="63" t="s">
        <v>29</v>
      </c>
      <c r="I130" s="60">
        <v>332</v>
      </c>
      <c r="J130" s="33"/>
      <c r="K130" s="60"/>
      <c r="L130" s="34">
        <f>L129+I130</f>
        <v>336771219</v>
      </c>
      <c r="Q130" s="9"/>
      <c r="T130" s="9"/>
    </row>
    <row r="131" spans="2:22" ht="65.25" customHeight="1" x14ac:dyDescent="0.25">
      <c r="B131" s="35"/>
      <c r="C131" s="185" t="s">
        <v>132</v>
      </c>
      <c r="D131" s="53">
        <v>6101</v>
      </c>
      <c r="E131" s="59">
        <v>709101</v>
      </c>
      <c r="F131" s="57"/>
      <c r="G131" s="60"/>
      <c r="H131" s="63"/>
      <c r="I131" s="60"/>
      <c r="J131" s="33"/>
      <c r="K131" s="60"/>
      <c r="L131" s="34"/>
      <c r="Q131" s="9"/>
      <c r="T131" s="9"/>
    </row>
    <row r="132" spans="2:22" ht="45" customHeight="1" x14ac:dyDescent="0.25">
      <c r="B132" s="35"/>
      <c r="C132" s="134" t="s">
        <v>133</v>
      </c>
      <c r="D132" s="81">
        <v>6105</v>
      </c>
      <c r="E132" s="59">
        <v>1649</v>
      </c>
      <c r="F132" s="57"/>
      <c r="G132" s="60"/>
      <c r="H132" s="63"/>
      <c r="I132" s="133"/>
      <c r="J132" s="33"/>
      <c r="K132" s="60"/>
      <c r="L132" s="34"/>
      <c r="R132" s="9"/>
    </row>
    <row r="133" spans="2:22" ht="41.25" customHeight="1" x14ac:dyDescent="0.25">
      <c r="B133" s="35"/>
      <c r="C133" s="117" t="s">
        <v>24</v>
      </c>
      <c r="D133" s="53">
        <v>6202</v>
      </c>
      <c r="E133" s="59">
        <v>156684</v>
      </c>
      <c r="F133" s="57"/>
      <c r="G133" s="60"/>
      <c r="H133" s="65"/>
      <c r="I133" s="133"/>
      <c r="J133" s="33"/>
      <c r="K133" s="60"/>
      <c r="L133" s="34"/>
      <c r="R133" s="9"/>
    </row>
    <row r="134" spans="2:22" ht="38.25" customHeight="1" thickBot="1" x14ac:dyDescent="0.3">
      <c r="B134" s="35"/>
      <c r="C134" s="90" t="s">
        <v>131</v>
      </c>
      <c r="D134" s="53">
        <v>3702</v>
      </c>
      <c r="E134" s="59">
        <v>-200</v>
      </c>
      <c r="F134" s="57"/>
      <c r="G134" s="60"/>
      <c r="H134" s="63"/>
      <c r="I134" s="133"/>
      <c r="J134" s="33"/>
      <c r="K134" s="60"/>
      <c r="L134" s="34"/>
      <c r="R134" s="9"/>
    </row>
    <row r="135" spans="2:22" ht="24" x14ac:dyDescent="0.25">
      <c r="B135" s="82" t="s">
        <v>197</v>
      </c>
      <c r="C135" s="83" t="s">
        <v>33</v>
      </c>
      <c r="D135" s="84"/>
      <c r="E135" s="85"/>
      <c r="F135" s="85"/>
      <c r="G135" s="86" t="s">
        <v>15</v>
      </c>
      <c r="H135" s="138" t="s">
        <v>25</v>
      </c>
      <c r="I135" s="48"/>
      <c r="J135" s="88"/>
      <c r="K135" s="85"/>
      <c r="L135" s="89"/>
    </row>
    <row r="136" spans="2:22" ht="12" customHeight="1" x14ac:dyDescent="0.25">
      <c r="B136" s="35"/>
      <c r="C136" s="90"/>
      <c r="D136" s="29"/>
      <c r="E136" s="30"/>
      <c r="F136" s="30"/>
      <c r="G136" s="31" t="s">
        <v>34</v>
      </c>
      <c r="H136" s="63" t="s">
        <v>226</v>
      </c>
      <c r="I136" s="57"/>
      <c r="J136" s="33"/>
      <c r="K136" s="30"/>
      <c r="L136" s="91"/>
      <c r="R136" s="9"/>
    </row>
    <row r="137" spans="2:22" x14ac:dyDescent="0.25">
      <c r="B137" s="35"/>
      <c r="C137" s="90"/>
      <c r="D137" s="29"/>
      <c r="E137" s="30"/>
      <c r="F137" s="30"/>
      <c r="G137" s="61"/>
      <c r="H137" s="63" t="s">
        <v>227</v>
      </c>
      <c r="I137" s="57"/>
      <c r="J137" s="33"/>
      <c r="K137" s="30"/>
      <c r="L137" s="91"/>
    </row>
    <row r="138" spans="2:22" x14ac:dyDescent="0.25">
      <c r="B138" s="35"/>
      <c r="C138" s="90"/>
      <c r="D138" s="29"/>
      <c r="E138" s="30"/>
      <c r="F138" s="30"/>
      <c r="G138" s="61"/>
      <c r="H138" s="63" t="s">
        <v>27</v>
      </c>
      <c r="I138" s="57"/>
      <c r="J138" s="33"/>
      <c r="K138" s="30"/>
      <c r="L138" s="91"/>
    </row>
    <row r="139" spans="2:22" x14ac:dyDescent="0.25">
      <c r="B139" s="35"/>
      <c r="C139" s="90"/>
      <c r="D139" s="29"/>
      <c r="E139" s="30"/>
      <c r="F139" s="30"/>
      <c r="G139" s="61"/>
      <c r="H139" s="63" t="s">
        <v>28</v>
      </c>
      <c r="I139" s="57">
        <v>23145</v>
      </c>
      <c r="J139" s="33"/>
      <c r="K139" s="30"/>
      <c r="L139" s="34">
        <f>L130+I139</f>
        <v>336794364</v>
      </c>
    </row>
    <row r="140" spans="2:22" ht="15.75" thickBot="1" x14ac:dyDescent="0.3">
      <c r="B140" s="39"/>
      <c r="C140" s="90"/>
      <c r="D140" s="29">
        <v>6105</v>
      </c>
      <c r="E140" s="30">
        <v>27916</v>
      </c>
      <c r="F140" s="30"/>
      <c r="G140" s="61"/>
      <c r="H140" s="63" t="s">
        <v>29</v>
      </c>
      <c r="I140" s="57">
        <v>4771</v>
      </c>
      <c r="J140" s="33"/>
      <c r="K140" s="30"/>
      <c r="L140" s="34">
        <f>L139+I140</f>
        <v>336799135</v>
      </c>
    </row>
    <row r="141" spans="2:22" ht="24" x14ac:dyDescent="0.25">
      <c r="B141" s="27" t="s">
        <v>198</v>
      </c>
      <c r="C141" s="42" t="s">
        <v>135</v>
      </c>
      <c r="D141" s="43"/>
      <c r="E141" s="48"/>
      <c r="F141" s="85"/>
      <c r="G141" s="98" t="s">
        <v>57</v>
      </c>
      <c r="H141" s="160" t="s">
        <v>53</v>
      </c>
      <c r="I141" s="48"/>
      <c r="J141" s="88"/>
      <c r="K141" s="85"/>
      <c r="L141" s="111"/>
    </row>
    <row r="142" spans="2:22" x14ac:dyDescent="0.25">
      <c r="B142" s="35"/>
      <c r="C142" s="52" t="s">
        <v>58</v>
      </c>
      <c r="D142" s="79"/>
      <c r="E142" s="57"/>
      <c r="F142" s="30"/>
      <c r="G142" s="61" t="s">
        <v>59</v>
      </c>
      <c r="H142" s="63" t="s">
        <v>28</v>
      </c>
      <c r="I142" s="57">
        <v>542788</v>
      </c>
      <c r="J142" s="33"/>
      <c r="K142" s="30"/>
      <c r="L142" s="34">
        <f>L140+I142</f>
        <v>337341923</v>
      </c>
    </row>
    <row r="143" spans="2:22" ht="15.75" customHeight="1" x14ac:dyDescent="0.25">
      <c r="B143" s="35"/>
      <c r="C143" s="52" t="s">
        <v>136</v>
      </c>
      <c r="D143" s="79"/>
      <c r="E143" s="57"/>
      <c r="F143" s="30"/>
      <c r="G143" s="61"/>
      <c r="H143" s="63" t="s">
        <v>139</v>
      </c>
      <c r="I143" s="57"/>
      <c r="J143" s="33"/>
      <c r="K143" s="30"/>
      <c r="L143" s="34"/>
    </row>
    <row r="144" spans="2:22" ht="15.75" customHeight="1" x14ac:dyDescent="0.25">
      <c r="B144" s="35"/>
      <c r="C144" s="159" t="s">
        <v>137</v>
      </c>
      <c r="D144" s="79"/>
      <c r="E144" s="57"/>
      <c r="F144" s="30"/>
      <c r="G144" s="61"/>
      <c r="H144" s="37" t="s">
        <v>28</v>
      </c>
      <c r="I144" s="57">
        <v>35312</v>
      </c>
      <c r="J144" s="33"/>
      <c r="K144" s="30"/>
      <c r="L144" s="34">
        <f>L142+I144</f>
        <v>337377235</v>
      </c>
    </row>
    <row r="145" spans="2:12" ht="15.75" customHeight="1" x14ac:dyDescent="0.25">
      <c r="B145" s="35"/>
      <c r="C145" s="159" t="s">
        <v>138</v>
      </c>
      <c r="D145" s="79"/>
      <c r="E145" s="57"/>
      <c r="F145" s="30"/>
      <c r="G145" s="61"/>
      <c r="H145" s="63" t="s">
        <v>52</v>
      </c>
      <c r="I145" s="57"/>
      <c r="J145" s="33"/>
      <c r="K145" s="30"/>
      <c r="L145" s="34"/>
    </row>
    <row r="146" spans="2:12" ht="15.75" customHeight="1" x14ac:dyDescent="0.25">
      <c r="B146" s="35"/>
      <c r="C146" s="159"/>
      <c r="D146" s="79"/>
      <c r="E146" s="57"/>
      <c r="F146" s="30"/>
      <c r="G146" s="61"/>
      <c r="H146" s="37" t="s">
        <v>28</v>
      </c>
      <c r="I146" s="57">
        <v>11603</v>
      </c>
      <c r="J146" s="33"/>
      <c r="K146" s="30"/>
      <c r="L146" s="34">
        <f>L144+I146</f>
        <v>337388838</v>
      </c>
    </row>
    <row r="147" spans="2:12" ht="15.75" customHeight="1" x14ac:dyDescent="0.25">
      <c r="B147" s="35"/>
      <c r="C147" s="159"/>
      <c r="D147" s="79"/>
      <c r="E147" s="57"/>
      <c r="F147" s="30"/>
      <c r="G147" s="61"/>
      <c r="H147" s="63" t="s">
        <v>51</v>
      </c>
      <c r="I147" s="57"/>
      <c r="J147" s="33"/>
      <c r="K147" s="30"/>
      <c r="L147" s="34"/>
    </row>
    <row r="148" spans="2:12" ht="15.75" customHeight="1" x14ac:dyDescent="0.25">
      <c r="B148" s="35"/>
      <c r="C148" s="159"/>
      <c r="D148" s="79"/>
      <c r="E148" s="57"/>
      <c r="F148" s="30"/>
      <c r="G148" s="61"/>
      <c r="H148" s="37" t="s">
        <v>28</v>
      </c>
      <c r="I148" s="57">
        <v>972390</v>
      </c>
      <c r="J148" s="33"/>
      <c r="K148" s="30"/>
      <c r="L148" s="34">
        <f>L146+I148</f>
        <v>338361228</v>
      </c>
    </row>
    <row r="149" spans="2:12" ht="15.75" customHeight="1" x14ac:dyDescent="0.25">
      <c r="B149" s="35"/>
      <c r="C149" s="159"/>
      <c r="D149" s="79"/>
      <c r="E149" s="57"/>
      <c r="F149" s="30"/>
      <c r="G149" s="61"/>
      <c r="H149" s="63" t="s">
        <v>49</v>
      </c>
      <c r="I149" s="57"/>
      <c r="J149" s="33"/>
      <c r="K149" s="30"/>
      <c r="L149" s="34"/>
    </row>
    <row r="150" spans="2:12" ht="15.75" customHeight="1" x14ac:dyDescent="0.25">
      <c r="B150" s="35"/>
      <c r="C150" s="159"/>
      <c r="D150" s="79"/>
      <c r="E150" s="57"/>
      <c r="F150" s="30"/>
      <c r="G150" s="61"/>
      <c r="H150" s="37" t="s">
        <v>28</v>
      </c>
      <c r="I150" s="57">
        <v>103284</v>
      </c>
      <c r="J150" s="33"/>
      <c r="K150" s="30"/>
      <c r="L150" s="34">
        <f>L148+I150</f>
        <v>338464512</v>
      </c>
    </row>
    <row r="151" spans="2:12" ht="15.75" customHeight="1" x14ac:dyDescent="0.25">
      <c r="B151" s="35"/>
      <c r="C151" s="159"/>
      <c r="D151" s="79"/>
      <c r="E151" s="57"/>
      <c r="F151" s="30"/>
      <c r="G151" s="61"/>
      <c r="H151" s="63" t="s">
        <v>63</v>
      </c>
      <c r="I151" s="57"/>
      <c r="J151" s="33"/>
      <c r="K151" s="30"/>
      <c r="L151" s="34"/>
    </row>
    <row r="152" spans="2:12" ht="14.25" customHeight="1" thickBot="1" x14ac:dyDescent="0.3">
      <c r="B152" s="35"/>
      <c r="C152" s="52" t="s">
        <v>22</v>
      </c>
      <c r="D152" s="161" t="s">
        <v>45</v>
      </c>
      <c r="E152" s="57">
        <f>850607+815493</f>
        <v>1666100</v>
      </c>
      <c r="F152" s="30"/>
      <c r="G152" s="162"/>
      <c r="H152" s="37" t="s">
        <v>28</v>
      </c>
      <c r="I152" s="57">
        <v>723</v>
      </c>
      <c r="J152" s="33"/>
      <c r="K152" s="30"/>
      <c r="L152" s="34">
        <f>L150+I152</f>
        <v>338465235</v>
      </c>
    </row>
    <row r="153" spans="2:12" x14ac:dyDescent="0.25">
      <c r="B153" s="27" t="s">
        <v>199</v>
      </c>
      <c r="C153" s="42" t="s">
        <v>140</v>
      </c>
      <c r="D153" s="163"/>
      <c r="E153" s="48"/>
      <c r="F153" s="98"/>
      <c r="G153" s="98" t="s">
        <v>57</v>
      </c>
      <c r="H153" s="160" t="s">
        <v>60</v>
      </c>
      <c r="I153" s="48"/>
      <c r="J153" s="107"/>
      <c r="K153" s="85"/>
      <c r="L153" s="111"/>
    </row>
    <row r="154" spans="2:12" ht="15.75" customHeight="1" x14ac:dyDescent="0.25">
      <c r="B154" s="75"/>
      <c r="C154" s="52" t="s">
        <v>143</v>
      </c>
      <c r="D154" s="161"/>
      <c r="E154" s="57"/>
      <c r="F154" s="61"/>
      <c r="G154" s="61" t="s">
        <v>59</v>
      </c>
      <c r="H154" s="63" t="s">
        <v>51</v>
      </c>
      <c r="I154" s="57"/>
      <c r="J154" s="62"/>
      <c r="K154" s="60"/>
      <c r="L154" s="34"/>
    </row>
    <row r="155" spans="2:12" ht="15.75" thickBot="1" x14ac:dyDescent="0.3">
      <c r="B155" s="164"/>
      <c r="C155" s="52" t="s">
        <v>144</v>
      </c>
      <c r="D155" s="161" t="s">
        <v>45</v>
      </c>
      <c r="E155" s="57">
        <v>75900</v>
      </c>
      <c r="F155" s="61"/>
      <c r="G155" s="165"/>
      <c r="H155" s="63" t="s">
        <v>141</v>
      </c>
      <c r="I155" s="57">
        <v>75900</v>
      </c>
      <c r="J155" s="62"/>
      <c r="K155" s="166"/>
      <c r="L155" s="34">
        <f>L152+I155</f>
        <v>338541135</v>
      </c>
    </row>
    <row r="156" spans="2:12" x14ac:dyDescent="0.25">
      <c r="B156" s="27" t="s">
        <v>200</v>
      </c>
      <c r="C156" s="42" t="s">
        <v>142</v>
      </c>
      <c r="D156" s="43"/>
      <c r="E156" s="48"/>
      <c r="F156" s="85"/>
      <c r="G156" s="98" t="s">
        <v>62</v>
      </c>
      <c r="H156" s="138" t="s">
        <v>40</v>
      </c>
      <c r="I156" s="48"/>
      <c r="J156" s="88"/>
      <c r="K156" s="85"/>
      <c r="L156" s="111"/>
    </row>
    <row r="157" spans="2:12" ht="37.5" customHeight="1" thickBot="1" x14ac:dyDescent="0.3">
      <c r="B157" s="164"/>
      <c r="C157" s="52" t="s">
        <v>145</v>
      </c>
      <c r="D157" s="161" t="s">
        <v>45</v>
      </c>
      <c r="E157" s="57">
        <v>1940</v>
      </c>
      <c r="F157" s="30"/>
      <c r="G157" s="162" t="s">
        <v>61</v>
      </c>
      <c r="H157" s="37" t="s">
        <v>146</v>
      </c>
      <c r="I157" s="57">
        <v>1940</v>
      </c>
      <c r="J157" s="33"/>
      <c r="K157" s="30"/>
      <c r="L157" s="34">
        <f>L155+I157</f>
        <v>338543075</v>
      </c>
    </row>
    <row r="158" spans="2:12" x14ac:dyDescent="0.25">
      <c r="B158" s="75" t="s">
        <v>201</v>
      </c>
      <c r="C158" s="42" t="s">
        <v>147</v>
      </c>
      <c r="D158" s="163"/>
      <c r="E158" s="48"/>
      <c r="F158" s="98"/>
      <c r="G158" s="98" t="s">
        <v>62</v>
      </c>
      <c r="H158" s="138" t="s">
        <v>40</v>
      </c>
      <c r="I158" s="48"/>
      <c r="J158" s="107"/>
      <c r="K158" s="85"/>
      <c r="L158" s="111"/>
    </row>
    <row r="159" spans="2:12" ht="24.75" x14ac:dyDescent="0.25">
      <c r="B159" s="75"/>
      <c r="C159" s="187" t="s">
        <v>148</v>
      </c>
      <c r="D159" s="161"/>
      <c r="E159" s="57"/>
      <c r="F159" s="61"/>
      <c r="G159" s="162" t="s">
        <v>61</v>
      </c>
      <c r="H159" s="37" t="s">
        <v>149</v>
      </c>
      <c r="I159" s="57"/>
      <c r="J159" s="62"/>
      <c r="K159" s="60"/>
      <c r="L159" s="34"/>
    </row>
    <row r="160" spans="2:12" x14ac:dyDescent="0.25">
      <c r="B160" s="75"/>
      <c r="C160" s="211"/>
      <c r="D160" s="161"/>
      <c r="E160" s="57"/>
      <c r="F160" s="61"/>
      <c r="G160" s="165"/>
      <c r="H160" s="63" t="s">
        <v>46</v>
      </c>
      <c r="I160" s="57">
        <v>27733</v>
      </c>
      <c r="J160" s="62"/>
      <c r="K160" s="166"/>
      <c r="L160" s="34">
        <f>L157+I160</f>
        <v>338570808</v>
      </c>
    </row>
    <row r="161" spans="2:12" x14ac:dyDescent="0.25">
      <c r="B161" s="75"/>
      <c r="C161" s="52"/>
      <c r="D161" s="161"/>
      <c r="E161" s="57"/>
      <c r="F161" s="61"/>
      <c r="G161" s="165"/>
      <c r="H161" s="63" t="s">
        <v>29</v>
      </c>
      <c r="I161" s="57">
        <v>6468</v>
      </c>
      <c r="J161" s="62"/>
      <c r="K161" s="30"/>
      <c r="L161" s="34">
        <f>L160+I161</f>
        <v>338577276</v>
      </c>
    </row>
    <row r="162" spans="2:12" x14ac:dyDescent="0.25">
      <c r="B162" s="75"/>
      <c r="C162" s="52"/>
      <c r="D162" s="161"/>
      <c r="E162" s="57"/>
      <c r="F162" s="61"/>
      <c r="G162" s="165"/>
      <c r="H162" s="63" t="s">
        <v>52</v>
      </c>
      <c r="I162" s="57"/>
      <c r="J162" s="62"/>
      <c r="K162" s="30"/>
      <c r="L162" s="34"/>
    </row>
    <row r="163" spans="2:12" x14ac:dyDescent="0.25">
      <c r="B163" s="75"/>
      <c r="C163" s="52"/>
      <c r="D163" s="161"/>
      <c r="E163" s="57"/>
      <c r="F163" s="61"/>
      <c r="G163" s="165"/>
      <c r="H163" s="63" t="s">
        <v>46</v>
      </c>
      <c r="I163" s="57">
        <v>1876</v>
      </c>
      <c r="J163" s="62"/>
      <c r="K163" s="30"/>
      <c r="L163" s="34">
        <f>L161+I163</f>
        <v>338579152</v>
      </c>
    </row>
    <row r="164" spans="2:12" x14ac:dyDescent="0.25">
      <c r="B164" s="75"/>
      <c r="C164" s="52"/>
      <c r="D164" s="161"/>
      <c r="E164" s="57"/>
      <c r="F164" s="61"/>
      <c r="G164" s="165"/>
      <c r="H164" s="63" t="s">
        <v>29</v>
      </c>
      <c r="I164" s="57">
        <v>437</v>
      </c>
      <c r="J164" s="62"/>
      <c r="K164" s="30"/>
      <c r="L164" s="34">
        <f>L163+I164</f>
        <v>338579589</v>
      </c>
    </row>
    <row r="165" spans="2:12" x14ac:dyDescent="0.25">
      <c r="B165" s="75"/>
      <c r="C165" s="52"/>
      <c r="D165" s="161"/>
      <c r="E165" s="57"/>
      <c r="F165" s="61"/>
      <c r="G165" s="165"/>
      <c r="H165" s="63" t="s">
        <v>51</v>
      </c>
      <c r="I165" s="57"/>
      <c r="J165" s="62"/>
      <c r="K165" s="30"/>
      <c r="L165" s="34"/>
    </row>
    <row r="166" spans="2:12" x14ac:dyDescent="0.25">
      <c r="B166" s="75"/>
      <c r="C166" s="52"/>
      <c r="D166" s="161"/>
      <c r="E166" s="57"/>
      <c r="F166" s="61"/>
      <c r="G166" s="165"/>
      <c r="H166" s="63" t="s">
        <v>46</v>
      </c>
      <c r="I166" s="57">
        <v>41258</v>
      </c>
      <c r="J166" s="62"/>
      <c r="K166" s="30"/>
      <c r="L166" s="34">
        <f>L164+I166</f>
        <v>338620847</v>
      </c>
    </row>
    <row r="167" spans="2:12" x14ac:dyDescent="0.25">
      <c r="B167" s="75"/>
      <c r="C167" s="52"/>
      <c r="D167" s="161"/>
      <c r="E167" s="57"/>
      <c r="F167" s="61"/>
      <c r="G167" s="165"/>
      <c r="H167" s="63" t="s">
        <v>29</v>
      </c>
      <c r="I167" s="57">
        <v>9621</v>
      </c>
      <c r="J167" s="62"/>
      <c r="K167" s="30"/>
      <c r="L167" s="34">
        <f>L166+I167</f>
        <v>338630468</v>
      </c>
    </row>
    <row r="168" spans="2:12" x14ac:dyDescent="0.25">
      <c r="B168" s="75"/>
      <c r="C168" s="52"/>
      <c r="D168" s="161"/>
      <c r="E168" s="57"/>
      <c r="F168" s="61"/>
      <c r="G168" s="165"/>
      <c r="H168" s="63" t="s">
        <v>49</v>
      </c>
      <c r="I168" s="57"/>
      <c r="J168" s="62"/>
      <c r="K168" s="30"/>
      <c r="L168" s="34"/>
    </row>
    <row r="169" spans="2:12" x14ac:dyDescent="0.25">
      <c r="B169" s="75"/>
      <c r="C169" s="52"/>
      <c r="D169" s="161"/>
      <c r="E169" s="57"/>
      <c r="F169" s="61"/>
      <c r="G169" s="165"/>
      <c r="H169" s="63" t="s">
        <v>46</v>
      </c>
      <c r="I169" s="57">
        <v>3019</v>
      </c>
      <c r="J169" s="62"/>
      <c r="K169" s="30"/>
      <c r="L169" s="34">
        <f>L167+I169</f>
        <v>338633487</v>
      </c>
    </row>
    <row r="170" spans="2:12" x14ac:dyDescent="0.25">
      <c r="B170" s="75"/>
      <c r="C170" s="52"/>
      <c r="D170" s="161"/>
      <c r="E170" s="57"/>
      <c r="F170" s="61"/>
      <c r="G170" s="165"/>
      <c r="H170" s="63" t="s">
        <v>29</v>
      </c>
      <c r="I170" s="57">
        <v>703</v>
      </c>
      <c r="J170" s="62"/>
      <c r="K170" s="30"/>
      <c r="L170" s="34">
        <f>L169+I170</f>
        <v>338634190</v>
      </c>
    </row>
    <row r="171" spans="2:12" x14ac:dyDescent="0.25">
      <c r="B171" s="75"/>
      <c r="C171" s="52"/>
      <c r="D171" s="161"/>
      <c r="E171" s="57"/>
      <c r="F171" s="61"/>
      <c r="G171" s="165"/>
      <c r="H171" s="63" t="s">
        <v>150</v>
      </c>
      <c r="I171" s="57"/>
      <c r="J171" s="62"/>
      <c r="K171" s="30"/>
      <c r="L171" s="34"/>
    </row>
    <row r="172" spans="2:12" x14ac:dyDescent="0.25">
      <c r="B172" s="75"/>
      <c r="C172" s="52"/>
      <c r="D172" s="161"/>
      <c r="E172" s="57"/>
      <c r="F172" s="61"/>
      <c r="G172" s="165"/>
      <c r="H172" s="63" t="s">
        <v>46</v>
      </c>
      <c r="I172" s="57">
        <v>1418</v>
      </c>
      <c r="J172" s="62"/>
      <c r="K172" s="30"/>
      <c r="L172" s="34">
        <f>L170+I172</f>
        <v>338635608</v>
      </c>
    </row>
    <row r="173" spans="2:12" x14ac:dyDescent="0.25">
      <c r="B173" s="75"/>
      <c r="C173" s="52"/>
      <c r="D173" s="161"/>
      <c r="E173" s="57"/>
      <c r="F173" s="61"/>
      <c r="G173" s="165"/>
      <c r="H173" s="63" t="s">
        <v>29</v>
      </c>
      <c r="I173" s="57">
        <v>331</v>
      </c>
      <c r="J173" s="62"/>
      <c r="K173" s="30"/>
      <c r="L173" s="34">
        <f>L172+I173</f>
        <v>338635939</v>
      </c>
    </row>
    <row r="174" spans="2:12" x14ac:dyDescent="0.25">
      <c r="B174" s="75"/>
      <c r="C174" s="52"/>
      <c r="D174" s="161"/>
      <c r="E174" s="57"/>
      <c r="F174" s="61"/>
      <c r="G174" s="165"/>
      <c r="H174" s="63" t="s">
        <v>63</v>
      </c>
      <c r="I174" s="57"/>
      <c r="J174" s="62"/>
      <c r="K174" s="30"/>
      <c r="L174" s="34"/>
    </row>
    <row r="175" spans="2:12" x14ac:dyDescent="0.25">
      <c r="B175" s="75"/>
      <c r="C175" s="52"/>
      <c r="D175" s="161"/>
      <c r="E175" s="57"/>
      <c r="F175" s="61"/>
      <c r="G175" s="165"/>
      <c r="H175" s="63" t="s">
        <v>46</v>
      </c>
      <c r="I175" s="57">
        <v>3081</v>
      </c>
      <c r="J175" s="62"/>
      <c r="K175" s="30"/>
      <c r="L175" s="34">
        <f>L173+I175</f>
        <v>338639020</v>
      </c>
    </row>
    <row r="176" spans="2:12" ht="15.75" thickBot="1" x14ac:dyDescent="0.3">
      <c r="B176" s="75"/>
      <c r="C176" s="52"/>
      <c r="D176" s="161" t="s">
        <v>45</v>
      </c>
      <c r="E176" s="57">
        <v>96664</v>
      </c>
      <c r="F176" s="61"/>
      <c r="G176" s="165"/>
      <c r="H176" s="63" t="s">
        <v>29</v>
      </c>
      <c r="I176" s="57">
        <v>719</v>
      </c>
      <c r="J176" s="62"/>
      <c r="K176" s="30"/>
      <c r="L176" s="34">
        <f>L175+I176</f>
        <v>338639739</v>
      </c>
    </row>
    <row r="177" spans="2:12" ht="24.75" customHeight="1" x14ac:dyDescent="0.25">
      <c r="B177" s="27" t="s">
        <v>202</v>
      </c>
      <c r="C177" s="42" t="s">
        <v>151</v>
      </c>
      <c r="D177" s="163"/>
      <c r="E177" s="48"/>
      <c r="F177" s="98"/>
      <c r="G177" s="98" t="s">
        <v>62</v>
      </c>
      <c r="H177" s="138" t="s">
        <v>40</v>
      </c>
      <c r="I177" s="48"/>
      <c r="J177" s="107"/>
      <c r="K177" s="85"/>
      <c r="L177" s="111"/>
    </row>
    <row r="178" spans="2:12" ht="36" customHeight="1" x14ac:dyDescent="0.25">
      <c r="B178" s="75"/>
      <c r="C178" s="191" t="s">
        <v>160</v>
      </c>
      <c r="D178" s="161"/>
      <c r="E178" s="57"/>
      <c r="F178" s="61"/>
      <c r="G178" s="162" t="s">
        <v>61</v>
      </c>
      <c r="H178" s="146" t="s">
        <v>153</v>
      </c>
      <c r="I178" s="57">
        <v>290420</v>
      </c>
      <c r="J178" s="62"/>
      <c r="K178" s="60"/>
      <c r="L178" s="34">
        <f>L176+I178</f>
        <v>338930159</v>
      </c>
    </row>
    <row r="179" spans="2:12" x14ac:dyDescent="0.25">
      <c r="B179" s="75"/>
      <c r="C179" s="191"/>
      <c r="D179" s="161"/>
      <c r="E179" s="57"/>
      <c r="F179" s="61"/>
      <c r="G179" s="167"/>
      <c r="H179" s="168" t="s">
        <v>25</v>
      </c>
      <c r="I179" s="30"/>
      <c r="J179" s="62"/>
      <c r="K179" s="30"/>
      <c r="L179" s="34"/>
    </row>
    <row r="180" spans="2:12" x14ac:dyDescent="0.25">
      <c r="B180" s="75"/>
      <c r="C180" s="191"/>
      <c r="D180" s="161"/>
      <c r="E180" s="57"/>
      <c r="F180" s="61"/>
      <c r="G180" s="167"/>
      <c r="H180" s="63" t="s">
        <v>162</v>
      </c>
      <c r="I180" s="30"/>
      <c r="J180" s="62"/>
      <c r="K180" s="30"/>
      <c r="L180" s="34"/>
    </row>
    <row r="181" spans="2:12" x14ac:dyDescent="0.25">
      <c r="B181" s="75"/>
      <c r="C181" s="52"/>
      <c r="D181" s="161"/>
      <c r="E181" s="57"/>
      <c r="F181" s="61"/>
      <c r="G181" s="167"/>
      <c r="H181" s="63" t="s">
        <v>36</v>
      </c>
      <c r="I181" s="30"/>
      <c r="J181" s="62"/>
      <c r="K181" s="30"/>
      <c r="L181" s="34"/>
    </row>
    <row r="182" spans="2:12" x14ac:dyDescent="0.25">
      <c r="B182" s="75"/>
      <c r="C182" s="52"/>
      <c r="D182" s="161"/>
      <c r="E182" s="57"/>
      <c r="F182" s="61"/>
      <c r="G182" s="167"/>
      <c r="H182" s="63" t="s">
        <v>37</v>
      </c>
      <c r="I182" s="30"/>
      <c r="J182" s="62"/>
      <c r="K182" s="30"/>
      <c r="L182" s="34"/>
    </row>
    <row r="183" spans="2:12" x14ac:dyDescent="0.25">
      <c r="B183" s="75"/>
      <c r="C183" s="52"/>
      <c r="D183" s="161"/>
      <c r="E183" s="57"/>
      <c r="F183" s="61"/>
      <c r="G183" s="167"/>
      <c r="H183" s="63" t="s">
        <v>38</v>
      </c>
      <c r="I183" s="30"/>
      <c r="J183" s="62"/>
      <c r="K183" s="30"/>
      <c r="L183" s="34"/>
    </row>
    <row r="184" spans="2:12" x14ac:dyDescent="0.25">
      <c r="B184" s="75"/>
      <c r="C184" s="52"/>
      <c r="D184" s="161"/>
      <c r="E184" s="57"/>
      <c r="F184" s="61"/>
      <c r="G184" s="167"/>
      <c r="H184" s="63" t="s">
        <v>154</v>
      </c>
      <c r="I184" s="30"/>
      <c r="J184" s="62"/>
      <c r="K184" s="30"/>
      <c r="L184" s="34"/>
    </row>
    <row r="185" spans="2:12" x14ac:dyDescent="0.25">
      <c r="B185" s="75"/>
      <c r="C185" s="52"/>
      <c r="D185" s="161"/>
      <c r="E185" s="57"/>
      <c r="F185" s="61"/>
      <c r="G185" s="167"/>
      <c r="H185" s="132" t="s">
        <v>158</v>
      </c>
      <c r="I185" s="30">
        <v>4071208</v>
      </c>
      <c r="J185" s="62"/>
      <c r="K185" s="30"/>
      <c r="L185" s="34">
        <f>L178+I185</f>
        <v>343001367</v>
      </c>
    </row>
    <row r="186" spans="2:12" x14ac:dyDescent="0.25">
      <c r="B186" s="75"/>
      <c r="C186" s="52"/>
      <c r="D186" s="161"/>
      <c r="E186" s="57"/>
      <c r="F186" s="61"/>
      <c r="G186" s="167"/>
      <c r="H186" s="65" t="s">
        <v>43</v>
      </c>
      <c r="I186" s="30"/>
      <c r="J186" s="62"/>
      <c r="K186" s="30"/>
      <c r="L186" s="34"/>
    </row>
    <row r="187" spans="2:12" ht="36.75" x14ac:dyDescent="0.25">
      <c r="B187" s="75"/>
      <c r="C187" s="52"/>
      <c r="D187" s="161"/>
      <c r="E187" s="57"/>
      <c r="F187" s="61"/>
      <c r="G187" s="167"/>
      <c r="H187" s="37" t="s">
        <v>155</v>
      </c>
      <c r="I187" s="30"/>
      <c r="J187" s="62"/>
      <c r="K187" s="30"/>
      <c r="L187" s="34"/>
    </row>
    <row r="188" spans="2:12" x14ac:dyDescent="0.25">
      <c r="B188" s="75"/>
      <c r="C188" s="52"/>
      <c r="D188" s="161"/>
      <c r="E188" s="57"/>
      <c r="F188" s="61"/>
      <c r="G188" s="167"/>
      <c r="H188" s="65" t="s">
        <v>156</v>
      </c>
      <c r="I188" s="30"/>
      <c r="J188" s="62"/>
      <c r="K188" s="30"/>
      <c r="L188" s="34"/>
    </row>
    <row r="189" spans="2:12" ht="15.75" thickBot="1" x14ac:dyDescent="0.3">
      <c r="B189" s="164"/>
      <c r="C189" s="52"/>
      <c r="D189" s="161" t="s">
        <v>152</v>
      </c>
      <c r="E189" s="57">
        <v>6344914</v>
      </c>
      <c r="F189" s="61"/>
      <c r="G189" s="167"/>
      <c r="H189" s="63" t="s">
        <v>157</v>
      </c>
      <c r="I189" s="30">
        <v>1983286</v>
      </c>
      <c r="J189" s="62"/>
      <c r="K189" s="30"/>
      <c r="L189" s="34">
        <f>L185+I189</f>
        <v>344984653</v>
      </c>
    </row>
    <row r="190" spans="2:12" ht="16.5" customHeight="1" x14ac:dyDescent="0.25">
      <c r="B190" s="27" t="s">
        <v>203</v>
      </c>
      <c r="C190" s="42" t="s">
        <v>159</v>
      </c>
      <c r="D190" s="163"/>
      <c r="E190" s="85"/>
      <c r="F190" s="85"/>
      <c r="G190" s="98" t="s">
        <v>62</v>
      </c>
      <c r="H190" s="138" t="s">
        <v>25</v>
      </c>
      <c r="I190" s="48"/>
      <c r="J190" s="88"/>
      <c r="K190" s="85"/>
      <c r="L190" s="111"/>
    </row>
    <row r="191" spans="2:12" ht="39" customHeight="1" x14ac:dyDescent="0.25">
      <c r="B191" s="75"/>
      <c r="C191" s="90" t="s">
        <v>161</v>
      </c>
      <c r="D191" s="161"/>
      <c r="E191" s="30"/>
      <c r="F191" s="30"/>
      <c r="G191" s="162" t="s">
        <v>61</v>
      </c>
      <c r="H191" s="37" t="s">
        <v>163</v>
      </c>
      <c r="I191" s="57"/>
      <c r="J191" s="33"/>
      <c r="K191" s="30"/>
      <c r="L191" s="34"/>
    </row>
    <row r="192" spans="2:12" ht="15.75" customHeight="1" x14ac:dyDescent="0.25">
      <c r="B192" s="75"/>
      <c r="C192" s="90"/>
      <c r="D192" s="161"/>
      <c r="E192" s="30"/>
      <c r="F192" s="30"/>
      <c r="G192" s="61"/>
      <c r="H192" s="195" t="s">
        <v>164</v>
      </c>
      <c r="I192" s="57"/>
      <c r="J192" s="33"/>
      <c r="K192" s="30"/>
      <c r="L192" s="34"/>
    </row>
    <row r="193" spans="2:12" ht="15" customHeight="1" thickBot="1" x14ac:dyDescent="0.3">
      <c r="B193" s="164"/>
      <c r="C193" s="169"/>
      <c r="D193" s="170" t="s">
        <v>44</v>
      </c>
      <c r="E193" s="94">
        <v>53610</v>
      </c>
      <c r="F193" s="94"/>
      <c r="G193" s="171"/>
      <c r="H193" s="196"/>
      <c r="I193" s="72">
        <v>53610</v>
      </c>
      <c r="J193" s="95"/>
      <c r="K193" s="94"/>
      <c r="L193" s="74">
        <f>L189+I193</f>
        <v>345038263</v>
      </c>
    </row>
    <row r="194" spans="2:12" x14ac:dyDescent="0.25">
      <c r="B194" s="27" t="s">
        <v>204</v>
      </c>
      <c r="C194" s="42" t="s">
        <v>165</v>
      </c>
      <c r="D194" s="163"/>
      <c r="E194" s="85"/>
      <c r="F194" s="98"/>
      <c r="G194" s="85" t="s">
        <v>65</v>
      </c>
      <c r="H194" s="138" t="s">
        <v>64</v>
      </c>
      <c r="I194" s="85"/>
      <c r="J194" s="107"/>
      <c r="K194" s="85"/>
      <c r="L194" s="111"/>
    </row>
    <row r="195" spans="2:12" ht="33" customHeight="1" x14ac:dyDescent="0.25">
      <c r="B195" s="75"/>
      <c r="C195" s="204" t="s">
        <v>166</v>
      </c>
      <c r="D195" s="161"/>
      <c r="E195" s="30"/>
      <c r="F195" s="61"/>
      <c r="G195" s="30" t="s">
        <v>54</v>
      </c>
      <c r="H195" s="63" t="s">
        <v>167</v>
      </c>
      <c r="I195" s="30"/>
      <c r="J195" s="62"/>
      <c r="K195" s="30"/>
      <c r="L195" s="34"/>
    </row>
    <row r="196" spans="2:12" ht="19.5" customHeight="1" thickBot="1" x14ac:dyDescent="0.3">
      <c r="B196" s="164"/>
      <c r="C196" s="226"/>
      <c r="D196" s="161" t="s">
        <v>44</v>
      </c>
      <c r="E196" s="30">
        <v>2056</v>
      </c>
      <c r="F196" s="61"/>
      <c r="G196" s="30"/>
      <c r="H196" s="63" t="s">
        <v>19</v>
      </c>
      <c r="I196" s="30">
        <v>2056</v>
      </c>
      <c r="J196" s="62"/>
      <c r="K196" s="30"/>
      <c r="L196" s="34">
        <f>L193+I196</f>
        <v>345040319</v>
      </c>
    </row>
    <row r="197" spans="2:12" x14ac:dyDescent="0.25">
      <c r="B197" s="27" t="s">
        <v>205</v>
      </c>
      <c r="C197" s="42" t="s">
        <v>168</v>
      </c>
      <c r="D197" s="163"/>
      <c r="E197" s="48"/>
      <c r="F197" s="98"/>
      <c r="G197" s="98" t="s">
        <v>62</v>
      </c>
      <c r="H197" s="138" t="s">
        <v>40</v>
      </c>
      <c r="I197" s="48"/>
      <c r="J197" s="107"/>
      <c r="K197" s="85"/>
      <c r="L197" s="111"/>
    </row>
    <row r="198" spans="2:12" ht="13.5" customHeight="1" x14ac:dyDescent="0.25">
      <c r="B198" s="75"/>
      <c r="C198" s="52" t="s">
        <v>143</v>
      </c>
      <c r="D198" s="161"/>
      <c r="E198" s="57"/>
      <c r="F198" s="61"/>
      <c r="G198" s="162" t="s">
        <v>61</v>
      </c>
      <c r="H198" s="63" t="s">
        <v>42</v>
      </c>
      <c r="I198" s="57"/>
      <c r="J198" s="62"/>
      <c r="K198" s="60"/>
      <c r="L198" s="34"/>
    </row>
    <row r="199" spans="2:12" x14ac:dyDescent="0.25">
      <c r="B199" s="75"/>
      <c r="C199" s="52" t="s">
        <v>144</v>
      </c>
      <c r="D199" s="161"/>
      <c r="E199" s="57"/>
      <c r="F199" s="61"/>
      <c r="G199" s="165"/>
      <c r="H199" s="63" t="s">
        <v>51</v>
      </c>
      <c r="I199" s="57"/>
      <c r="J199" s="62"/>
      <c r="K199" s="30"/>
      <c r="L199" s="34"/>
    </row>
    <row r="200" spans="2:12" ht="15.75" thickBot="1" x14ac:dyDescent="0.3">
      <c r="B200" s="164"/>
      <c r="C200" s="52"/>
      <c r="D200" s="161" t="s">
        <v>45</v>
      </c>
      <c r="E200" s="57">
        <v>11205</v>
      </c>
      <c r="F200" s="61"/>
      <c r="G200" s="165"/>
      <c r="H200" s="63" t="s">
        <v>141</v>
      </c>
      <c r="I200" s="57">
        <v>11205</v>
      </c>
      <c r="J200" s="62"/>
      <c r="K200" s="30"/>
      <c r="L200" s="34">
        <f>L196+I200</f>
        <v>345051524</v>
      </c>
    </row>
    <row r="201" spans="2:12" ht="24" x14ac:dyDescent="0.25">
      <c r="B201" s="27" t="s">
        <v>206</v>
      </c>
      <c r="C201" s="42" t="s">
        <v>169</v>
      </c>
      <c r="D201" s="163"/>
      <c r="E201" s="48"/>
      <c r="F201" s="98"/>
      <c r="G201" s="98" t="s">
        <v>62</v>
      </c>
      <c r="H201" s="138" t="s">
        <v>40</v>
      </c>
      <c r="I201" s="48"/>
      <c r="J201" s="107"/>
      <c r="K201" s="85"/>
      <c r="L201" s="111"/>
    </row>
    <row r="202" spans="2:12" ht="13.5" customHeight="1" x14ac:dyDescent="0.25">
      <c r="B202" s="75"/>
      <c r="C202" s="52" t="s">
        <v>143</v>
      </c>
      <c r="D202" s="161"/>
      <c r="E202" s="57"/>
      <c r="F202" s="61"/>
      <c r="G202" s="162" t="s">
        <v>61</v>
      </c>
      <c r="H202" s="63" t="s">
        <v>42</v>
      </c>
      <c r="I202" s="57"/>
      <c r="J202" s="62"/>
      <c r="K202" s="60"/>
      <c r="L202" s="34"/>
    </row>
    <row r="203" spans="2:12" x14ac:dyDescent="0.25">
      <c r="B203" s="75"/>
      <c r="C203" s="52" t="s">
        <v>144</v>
      </c>
      <c r="D203" s="161"/>
      <c r="E203" s="57"/>
      <c r="F203" s="61"/>
      <c r="G203" s="165"/>
      <c r="H203" s="63" t="s">
        <v>51</v>
      </c>
      <c r="I203" s="57"/>
      <c r="J203" s="62"/>
      <c r="K203" s="30"/>
      <c r="L203" s="34"/>
    </row>
    <row r="204" spans="2:12" ht="15.75" thickBot="1" x14ac:dyDescent="0.3">
      <c r="B204" s="164"/>
      <c r="C204" s="153"/>
      <c r="D204" s="170" t="s">
        <v>45</v>
      </c>
      <c r="E204" s="72">
        <f>540+4590+4050+540</f>
        <v>9720</v>
      </c>
      <c r="F204" s="70"/>
      <c r="G204" s="171"/>
      <c r="H204" s="71" t="s">
        <v>141</v>
      </c>
      <c r="I204" s="72">
        <v>9720</v>
      </c>
      <c r="J204" s="73"/>
      <c r="K204" s="94"/>
      <c r="L204" s="74">
        <f>L200+I204</f>
        <v>345061244</v>
      </c>
    </row>
    <row r="205" spans="2:12" ht="31.5" customHeight="1" x14ac:dyDescent="0.25">
      <c r="B205" s="27" t="s">
        <v>207</v>
      </c>
      <c r="C205" s="42" t="s">
        <v>170</v>
      </c>
      <c r="D205" s="163"/>
      <c r="E205" s="48"/>
      <c r="F205" s="98"/>
      <c r="G205" s="98" t="s">
        <v>62</v>
      </c>
      <c r="H205" s="138" t="s">
        <v>40</v>
      </c>
      <c r="I205" s="48"/>
      <c r="J205" s="107"/>
      <c r="K205" s="85"/>
      <c r="L205" s="111"/>
    </row>
    <row r="206" spans="2:12" ht="13.5" customHeight="1" x14ac:dyDescent="0.25">
      <c r="B206" s="75"/>
      <c r="C206" s="191" t="s">
        <v>171</v>
      </c>
      <c r="D206" s="161"/>
      <c r="E206" s="57"/>
      <c r="F206" s="61"/>
      <c r="G206" s="162" t="s">
        <v>61</v>
      </c>
      <c r="H206" s="63" t="s">
        <v>42</v>
      </c>
      <c r="I206" s="57"/>
      <c r="J206" s="62"/>
      <c r="K206" s="60"/>
      <c r="L206" s="34"/>
    </row>
    <row r="207" spans="2:12" x14ac:dyDescent="0.25">
      <c r="B207" s="75"/>
      <c r="C207" s="191"/>
      <c r="D207" s="161"/>
      <c r="E207" s="57"/>
      <c r="F207" s="61"/>
      <c r="G207" s="165"/>
      <c r="H207" s="63" t="s">
        <v>51</v>
      </c>
      <c r="I207" s="57"/>
      <c r="J207" s="62"/>
      <c r="K207" s="30"/>
      <c r="L207" s="34"/>
    </row>
    <row r="208" spans="2:12" ht="45.75" customHeight="1" thickBot="1" x14ac:dyDescent="0.3">
      <c r="B208" s="164"/>
      <c r="C208" s="192"/>
      <c r="D208" s="170" t="s">
        <v>45</v>
      </c>
      <c r="E208" s="72">
        <f>57071+289927</f>
        <v>346998</v>
      </c>
      <c r="F208" s="70"/>
      <c r="G208" s="171"/>
      <c r="H208" s="71" t="s">
        <v>19</v>
      </c>
      <c r="I208" s="72">
        <v>346998</v>
      </c>
      <c r="J208" s="73"/>
      <c r="K208" s="94"/>
      <c r="L208" s="74">
        <f>L204+I208</f>
        <v>345408242</v>
      </c>
    </row>
    <row r="209" spans="2:12" ht="24" x14ac:dyDescent="0.25">
      <c r="B209" s="27" t="s">
        <v>208</v>
      </c>
      <c r="C209" s="42" t="s">
        <v>172</v>
      </c>
      <c r="D209" s="163"/>
      <c r="E209" s="48"/>
      <c r="F209" s="98"/>
      <c r="G209" s="98" t="s">
        <v>62</v>
      </c>
      <c r="H209" s="138" t="s">
        <v>40</v>
      </c>
      <c r="I209" s="48"/>
      <c r="J209" s="107"/>
      <c r="K209" s="85"/>
      <c r="L209" s="111"/>
    </row>
    <row r="210" spans="2:12" ht="13.5" customHeight="1" x14ac:dyDescent="0.25">
      <c r="B210" s="75"/>
      <c r="C210" s="191" t="s">
        <v>173</v>
      </c>
      <c r="D210" s="161"/>
      <c r="E210" s="57"/>
      <c r="F210" s="61"/>
      <c r="G210" s="162" t="s">
        <v>61</v>
      </c>
      <c r="H210" s="63" t="s">
        <v>42</v>
      </c>
      <c r="I210" s="57"/>
      <c r="J210" s="62"/>
      <c r="K210" s="60"/>
      <c r="L210" s="34"/>
    </row>
    <row r="211" spans="2:12" x14ac:dyDescent="0.25">
      <c r="B211" s="75"/>
      <c r="C211" s="191"/>
      <c r="D211" s="161"/>
      <c r="E211" s="57"/>
      <c r="F211" s="61"/>
      <c r="G211" s="165"/>
      <c r="H211" s="63" t="s">
        <v>51</v>
      </c>
      <c r="I211" s="57"/>
      <c r="J211" s="62"/>
      <c r="K211" s="30"/>
      <c r="L211" s="34"/>
    </row>
    <row r="212" spans="2:12" ht="29.25" customHeight="1" thickBot="1" x14ac:dyDescent="0.3">
      <c r="B212" s="164"/>
      <c r="C212" s="192"/>
      <c r="D212" s="170" t="s">
        <v>45</v>
      </c>
      <c r="E212" s="72">
        <f>27044+153117</f>
        <v>180161</v>
      </c>
      <c r="F212" s="70"/>
      <c r="G212" s="171"/>
      <c r="H212" s="71" t="s">
        <v>19</v>
      </c>
      <c r="I212" s="72">
        <v>180161</v>
      </c>
      <c r="J212" s="73"/>
      <c r="K212" s="94"/>
      <c r="L212" s="74">
        <f>L208+I212</f>
        <v>345588403</v>
      </c>
    </row>
    <row r="213" spans="2:12" x14ac:dyDescent="0.25">
      <c r="B213" s="27" t="s">
        <v>209</v>
      </c>
      <c r="C213" s="42" t="s">
        <v>174</v>
      </c>
      <c r="D213" s="163"/>
      <c r="E213" s="48"/>
      <c r="F213" s="98"/>
      <c r="G213" s="98" t="s">
        <v>62</v>
      </c>
      <c r="H213" s="138" t="s">
        <v>40</v>
      </c>
      <c r="I213" s="48"/>
      <c r="J213" s="107"/>
      <c r="K213" s="85"/>
      <c r="L213" s="111"/>
    </row>
    <row r="214" spans="2:12" ht="13.5" customHeight="1" x14ac:dyDescent="0.25">
      <c r="B214" s="75"/>
      <c r="C214" s="193" t="s">
        <v>173</v>
      </c>
      <c r="D214" s="161"/>
      <c r="E214" s="57"/>
      <c r="F214" s="61"/>
      <c r="G214" s="162" t="s">
        <v>61</v>
      </c>
      <c r="H214" s="63" t="s">
        <v>42</v>
      </c>
      <c r="I214" s="57"/>
      <c r="J214" s="62"/>
      <c r="K214" s="60"/>
      <c r="L214" s="34"/>
    </row>
    <row r="215" spans="2:12" x14ac:dyDescent="0.25">
      <c r="B215" s="75"/>
      <c r="C215" s="193"/>
      <c r="D215" s="161"/>
      <c r="E215" s="57"/>
      <c r="F215" s="61"/>
      <c r="G215" s="165"/>
      <c r="H215" s="63" t="s">
        <v>51</v>
      </c>
      <c r="I215" s="57"/>
      <c r="J215" s="62"/>
      <c r="K215" s="30"/>
      <c r="L215" s="34"/>
    </row>
    <row r="216" spans="2:12" ht="29.25" customHeight="1" thickBot="1" x14ac:dyDescent="0.3">
      <c r="B216" s="164"/>
      <c r="C216" s="194"/>
      <c r="D216" s="170" t="s">
        <v>45</v>
      </c>
      <c r="E216" s="72">
        <v>3378</v>
      </c>
      <c r="F216" s="70"/>
      <c r="G216" s="171"/>
      <c r="H216" s="71" t="s">
        <v>19</v>
      </c>
      <c r="I216" s="72">
        <v>3378</v>
      </c>
      <c r="J216" s="73"/>
      <c r="K216" s="94"/>
      <c r="L216" s="74">
        <f>L212+I216</f>
        <v>345591781</v>
      </c>
    </row>
    <row r="217" spans="2:12" x14ac:dyDescent="0.25">
      <c r="B217" s="75" t="s">
        <v>210</v>
      </c>
      <c r="C217" s="42" t="s">
        <v>175</v>
      </c>
      <c r="D217" s="163"/>
      <c r="E217" s="48"/>
      <c r="F217" s="98"/>
      <c r="G217" s="98" t="s">
        <v>62</v>
      </c>
      <c r="H217" s="138" t="s">
        <v>40</v>
      </c>
      <c r="I217" s="48"/>
      <c r="J217" s="107"/>
      <c r="K217" s="85"/>
      <c r="L217" s="111"/>
    </row>
    <row r="218" spans="2:12" ht="13.5" customHeight="1" x14ac:dyDescent="0.25">
      <c r="B218" s="75"/>
      <c r="C218" s="193" t="s">
        <v>176</v>
      </c>
      <c r="D218" s="161"/>
      <c r="E218" s="57"/>
      <c r="F218" s="61"/>
      <c r="G218" s="162" t="s">
        <v>61</v>
      </c>
      <c r="H218" s="63" t="s">
        <v>42</v>
      </c>
      <c r="I218" s="57"/>
      <c r="J218" s="62"/>
      <c r="K218" s="60"/>
      <c r="L218" s="34"/>
    </row>
    <row r="219" spans="2:12" x14ac:dyDescent="0.25">
      <c r="B219" s="75"/>
      <c r="C219" s="193"/>
      <c r="D219" s="161"/>
      <c r="E219" s="57"/>
      <c r="F219" s="61"/>
      <c r="G219" s="165"/>
      <c r="H219" s="63" t="s">
        <v>51</v>
      </c>
      <c r="I219" s="57"/>
      <c r="J219" s="62"/>
      <c r="K219" s="30"/>
      <c r="L219" s="34"/>
    </row>
    <row r="220" spans="2:12" ht="29.25" customHeight="1" thickBot="1" x14ac:dyDescent="0.3">
      <c r="B220" s="75"/>
      <c r="C220" s="194"/>
      <c r="D220" s="170" t="s">
        <v>44</v>
      </c>
      <c r="E220" s="72">
        <v>1000000</v>
      </c>
      <c r="F220" s="70"/>
      <c r="G220" s="171"/>
      <c r="H220" s="71" t="s">
        <v>19</v>
      </c>
      <c r="I220" s="72">
        <v>1000000</v>
      </c>
      <c r="J220" s="73"/>
      <c r="K220" s="94"/>
      <c r="L220" s="74">
        <f>L216+I220</f>
        <v>346591781</v>
      </c>
    </row>
    <row r="221" spans="2:12" ht="15.75" thickBot="1" x14ac:dyDescent="0.3">
      <c r="B221" s="172"/>
      <c r="C221" s="173" t="s">
        <v>66</v>
      </c>
      <c r="D221" s="93"/>
      <c r="E221" s="174"/>
      <c r="F221" s="175"/>
      <c r="G221" s="94"/>
      <c r="H221" s="176"/>
      <c r="I221" s="69"/>
      <c r="J221" s="94">
        <v>2141</v>
      </c>
      <c r="K221" s="94">
        <v>-2141</v>
      </c>
      <c r="L221" s="144"/>
    </row>
    <row r="222" spans="2:12" ht="15.75" thickBot="1" x14ac:dyDescent="0.3">
      <c r="B222" s="177"/>
      <c r="C222" s="178" t="s">
        <v>181</v>
      </c>
      <c r="D222" s="174"/>
      <c r="E222" s="39">
        <f>SUM(E12:E220)</f>
        <v>18070090</v>
      </c>
      <c r="F222" s="39">
        <f>SUM(F12:F220)</f>
        <v>334463</v>
      </c>
      <c r="G222" s="39"/>
      <c r="H222" s="179"/>
      <c r="I222" s="39">
        <f>SUM(I12:I220)</f>
        <v>18070090</v>
      </c>
      <c r="J222" s="39">
        <f>SUM(J12:J221)</f>
        <v>41369</v>
      </c>
      <c r="K222" s="39">
        <f>SUM(K12:K221)</f>
        <v>293094</v>
      </c>
      <c r="L222" s="39">
        <f>I222+J222+K222</f>
        <v>18404553</v>
      </c>
    </row>
    <row r="223" spans="2:12" ht="15.75" thickBot="1" x14ac:dyDescent="0.3">
      <c r="B223" s="180"/>
      <c r="C223" s="181" t="s">
        <v>177</v>
      </c>
      <c r="D223" s="182"/>
      <c r="E223" s="176">
        <f>E222+E11</f>
        <v>226637464</v>
      </c>
      <c r="F223" s="176">
        <f>F222+F11</f>
        <v>119954317</v>
      </c>
      <c r="G223" s="176"/>
      <c r="H223" s="179"/>
      <c r="I223" s="176">
        <f>I222+I11</f>
        <v>226637464</v>
      </c>
      <c r="J223" s="176">
        <f>J222+J11</f>
        <v>13186176</v>
      </c>
      <c r="K223" s="176">
        <f>K222+K11</f>
        <v>106768141</v>
      </c>
      <c r="L223" s="176">
        <f>L222+L11</f>
        <v>346591781</v>
      </c>
    </row>
  </sheetData>
  <mergeCells count="39">
    <mergeCell ref="H16:H17"/>
    <mergeCell ref="B3:K3"/>
    <mergeCell ref="B4:L4"/>
    <mergeCell ref="B7:B9"/>
    <mergeCell ref="C7:C9"/>
    <mergeCell ref="D7:D9"/>
    <mergeCell ref="E7:F7"/>
    <mergeCell ref="G7:G9"/>
    <mergeCell ref="H7:H9"/>
    <mergeCell ref="I7:K8"/>
    <mergeCell ref="L7:L9"/>
    <mergeCell ref="C218:C220"/>
    <mergeCell ref="H192:H193"/>
    <mergeCell ref="T125:T126"/>
    <mergeCell ref="C178:C180"/>
    <mergeCell ref="E8:F8"/>
    <mergeCell ref="C34:C35"/>
    <mergeCell ref="C66:C67"/>
    <mergeCell ref="T72:T73"/>
    <mergeCell ref="C116:C117"/>
    <mergeCell ref="C53:C54"/>
    <mergeCell ref="C112:C113"/>
    <mergeCell ref="C58:C60"/>
    <mergeCell ref="C73:C74"/>
    <mergeCell ref="C77:C78"/>
    <mergeCell ref="C91:C94"/>
    <mergeCell ref="C82:C83"/>
    <mergeCell ref="C46:C47"/>
    <mergeCell ref="H39:H41"/>
    <mergeCell ref="C206:C208"/>
    <mergeCell ref="C210:C212"/>
    <mergeCell ref="C214:C216"/>
    <mergeCell ref="C62:C63"/>
    <mergeCell ref="C126:C128"/>
    <mergeCell ref="C195:C196"/>
    <mergeCell ref="C100:C102"/>
    <mergeCell ref="C103:C104"/>
    <mergeCell ref="C159:C160"/>
    <mergeCell ref="C109:C111"/>
  </mergeCells>
  <pageMargins left="0.70866141732283472" right="0.70866141732283472" top="0.35433070866141736" bottom="0.35433070866141736" header="0.31496062992125984" footer="0.31496062992125984"/>
  <pageSetup paperSize="9" scale="80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31.12.2025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BISERA KOSTOVA</dc:creator>
  <cp:lastModifiedBy>j.dzhambazova</cp:lastModifiedBy>
  <cp:lastPrinted>2026-02-11T07:43:37Z</cp:lastPrinted>
  <dcterms:created xsi:type="dcterms:W3CDTF">2025-10-09T13:07:05Z</dcterms:created>
  <dcterms:modified xsi:type="dcterms:W3CDTF">2026-02-11T07:49:14Z</dcterms:modified>
</cp:coreProperties>
</file>